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2022\7\"/>
    </mc:Choice>
  </mc:AlternateContent>
  <xr:revisionPtr revIDLastSave="0" documentId="13_ncr:1_{B3498BA5-38DE-4492-AB5B-3B81DD69856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E31" i="8"/>
  <c r="H30" i="8"/>
  <c r="G30" i="8"/>
  <c r="H29" i="8"/>
  <c r="G29" i="8"/>
  <c r="H28" i="8"/>
  <c r="G28" i="8"/>
  <c r="G31" i="8" s="1"/>
  <c r="G23" i="8"/>
  <c r="F23" i="8"/>
  <c r="E23" i="8"/>
  <c r="H22" i="8"/>
  <c r="G22" i="8"/>
  <c r="H21" i="8"/>
  <c r="G21" i="8"/>
  <c r="H20" i="8"/>
  <c r="G20" i="8"/>
  <c r="F15" i="8"/>
  <c r="E15" i="8"/>
  <c r="H14" i="8"/>
  <c r="G14" i="8"/>
  <c r="H13" i="8"/>
  <c r="G13" i="8"/>
  <c r="G15" i="8" s="1"/>
  <c r="H12" i="8"/>
  <c r="G12" i="8"/>
  <c r="F11" i="8"/>
  <c r="F19" i="8" s="1"/>
  <c r="E11" i="8"/>
  <c r="E19" i="8" s="1"/>
  <c r="C6" i="8"/>
  <c r="F31" i="7"/>
  <c r="H31" i="7" s="1"/>
  <c r="E31" i="7"/>
  <c r="H30" i="7"/>
  <c r="G30" i="7"/>
  <c r="H29" i="7"/>
  <c r="G29" i="7"/>
  <c r="H28" i="7"/>
  <c r="G28" i="7"/>
  <c r="G31" i="7" s="1"/>
  <c r="F23" i="7"/>
  <c r="E23" i="7"/>
  <c r="H22" i="7"/>
  <c r="G22" i="7"/>
  <c r="G23" i="7" s="1"/>
  <c r="H21" i="7"/>
  <c r="G21" i="7"/>
  <c r="H20" i="7"/>
  <c r="G20" i="7"/>
  <c r="F15" i="7"/>
  <c r="E15" i="7"/>
  <c r="H14" i="7"/>
  <c r="G14" i="7"/>
  <c r="G15" i="7" s="1"/>
  <c r="H13" i="7"/>
  <c r="G13" i="7"/>
  <c r="H12" i="7"/>
  <c r="G12" i="7"/>
  <c r="F11" i="7"/>
  <c r="F27" i="7" s="1"/>
  <c r="E11" i="7"/>
  <c r="E19" i="7" s="1"/>
  <c r="C6" i="7"/>
  <c r="G31" i="5"/>
  <c r="F31" i="5"/>
  <c r="E31" i="5"/>
  <c r="G23" i="5"/>
  <c r="F23" i="5"/>
  <c r="E23" i="5"/>
  <c r="G15" i="5"/>
  <c r="F15" i="5"/>
  <c r="E15" i="5"/>
  <c r="G31" i="4"/>
  <c r="F31" i="4"/>
  <c r="E31" i="4"/>
  <c r="G23" i="4"/>
  <c r="F23" i="4"/>
  <c r="E23" i="4"/>
  <c r="G15" i="4"/>
  <c r="F15" i="4"/>
  <c r="E15" i="4"/>
  <c r="G31" i="3"/>
  <c r="F31" i="3"/>
  <c r="E31" i="3"/>
  <c r="G23" i="3"/>
  <c r="F23" i="3"/>
  <c r="E23" i="3"/>
  <c r="G15" i="3"/>
  <c r="F15" i="3"/>
  <c r="E15" i="3"/>
  <c r="G31" i="2"/>
  <c r="F31" i="2"/>
  <c r="E31" i="2"/>
  <c r="G23" i="2"/>
  <c r="F23" i="2"/>
  <c r="E23" i="2"/>
  <c r="G15" i="2"/>
  <c r="F15" i="2"/>
  <c r="E15" i="2"/>
  <c r="G31" i="6"/>
  <c r="F31" i="6"/>
  <c r="E31" i="6"/>
  <c r="G23" i="6"/>
  <c r="F23" i="6"/>
  <c r="E23" i="6"/>
  <c r="H23" i="6" s="1"/>
  <c r="G15" i="6"/>
  <c r="F15" i="6"/>
  <c r="E15" i="6"/>
  <c r="H31" i="6"/>
  <c r="H30" i="6"/>
  <c r="G30" i="6"/>
  <c r="H29" i="6"/>
  <c r="G29" i="6"/>
  <c r="H28" i="6"/>
  <c r="G28" i="6"/>
  <c r="H22" i="6"/>
  <c r="G22" i="6"/>
  <c r="H21" i="6"/>
  <c r="G21" i="6"/>
  <c r="H20" i="6"/>
  <c r="G20" i="6"/>
  <c r="H15" i="6"/>
  <c r="H14" i="6"/>
  <c r="G14" i="6"/>
  <c r="H13" i="6"/>
  <c r="G13" i="6"/>
  <c r="H12" i="6"/>
  <c r="G12" i="6"/>
  <c r="F11" i="6"/>
  <c r="F27" i="6" s="1"/>
  <c r="E11" i="6"/>
  <c r="E27" i="6" s="1"/>
  <c r="C6" i="6"/>
  <c r="H31" i="8" l="1"/>
  <c r="H23" i="8"/>
  <c r="H15" i="8"/>
  <c r="F27" i="8"/>
  <c r="E27" i="8"/>
  <c r="H23" i="7"/>
  <c r="H15" i="7"/>
  <c r="E27" i="7"/>
  <c r="F19" i="7"/>
  <c r="F19" i="6"/>
  <c r="E19" i="6"/>
  <c r="H31" i="5" l="1"/>
  <c r="H30" i="5"/>
  <c r="G30" i="5"/>
  <c r="H29" i="5"/>
  <c r="G29" i="5"/>
  <c r="H28" i="5"/>
  <c r="G28" i="5"/>
  <c r="H22" i="5"/>
  <c r="G22" i="5"/>
  <c r="H21" i="5"/>
  <c r="G21" i="5"/>
  <c r="H20" i="5"/>
  <c r="G20" i="5"/>
  <c r="H15" i="5"/>
  <c r="H14" i="5"/>
  <c r="G14" i="5"/>
  <c r="H13" i="5"/>
  <c r="G13" i="5"/>
  <c r="H12" i="5"/>
  <c r="G12" i="5"/>
  <c r="F11" i="5"/>
  <c r="F27" i="5" s="1"/>
  <c r="E11" i="5"/>
  <c r="E27" i="5" s="1"/>
  <c r="C6" i="5"/>
  <c r="F11" i="4"/>
  <c r="H30" i="4"/>
  <c r="G30" i="4"/>
  <c r="H29" i="4"/>
  <c r="G29" i="4"/>
  <c r="H28" i="4"/>
  <c r="G28" i="4"/>
  <c r="H22" i="4"/>
  <c r="G22" i="4"/>
  <c r="H21" i="4"/>
  <c r="G21" i="4"/>
  <c r="H20" i="4"/>
  <c r="G20" i="4"/>
  <c r="H14" i="4"/>
  <c r="G14" i="4"/>
  <c r="H13" i="4"/>
  <c r="G13" i="4"/>
  <c r="H12" i="4"/>
  <c r="G12" i="4"/>
  <c r="F11" i="3"/>
  <c r="H30" i="3"/>
  <c r="G30" i="3"/>
  <c r="H29" i="3"/>
  <c r="G29" i="3"/>
  <c r="H28" i="3"/>
  <c r="G28" i="3"/>
  <c r="H22" i="3"/>
  <c r="G22" i="3"/>
  <c r="H21" i="3"/>
  <c r="G21" i="3"/>
  <c r="H20" i="3"/>
  <c r="G20" i="3"/>
  <c r="H14" i="3"/>
  <c r="G14" i="3"/>
  <c r="H13" i="3"/>
  <c r="G13" i="3"/>
  <c r="H12" i="3"/>
  <c r="G12" i="3"/>
  <c r="F11" i="2"/>
  <c r="H30" i="2"/>
  <c r="G30" i="2"/>
  <c r="H29" i="2"/>
  <c r="G29" i="2"/>
  <c r="H28" i="2"/>
  <c r="G28" i="2"/>
  <c r="H22" i="2"/>
  <c r="G22" i="2"/>
  <c r="H21" i="2"/>
  <c r="G21" i="2"/>
  <c r="H20" i="2"/>
  <c r="G20" i="2"/>
  <c r="H14" i="2"/>
  <c r="G14" i="2"/>
  <c r="H13" i="2"/>
  <c r="G13" i="2"/>
  <c r="H12" i="2"/>
  <c r="G12" i="2"/>
  <c r="H31" i="3" l="1"/>
  <c r="H23" i="4"/>
  <c r="H23" i="5"/>
  <c r="F19" i="5"/>
  <c r="E19" i="5"/>
  <c r="H31" i="4"/>
  <c r="H15" i="4"/>
  <c r="F19" i="4"/>
  <c r="E11" i="4"/>
  <c r="E19" i="4" s="1"/>
  <c r="C6" i="4"/>
  <c r="F27" i="4"/>
  <c r="H23" i="3"/>
  <c r="H15" i="3"/>
  <c r="F27" i="3"/>
  <c r="F19" i="3"/>
  <c r="E11" i="3"/>
  <c r="E27" i="3" s="1"/>
  <c r="C6" i="3"/>
  <c r="F19" i="2"/>
  <c r="E11" i="2"/>
  <c r="E19" i="2" s="1"/>
  <c r="C6" i="2"/>
  <c r="H15" i="2"/>
  <c r="H23" i="2"/>
  <c r="H31" i="2"/>
  <c r="F27" i="2"/>
  <c r="E27" i="4" l="1"/>
  <c r="E19" i="3"/>
  <c r="E27" i="2"/>
</calcChain>
</file>

<file path=xl/sharedStrings.xml><?xml version="1.0" encoding="utf-8"?>
<sst xmlns="http://schemas.openxmlformats.org/spreadsheetml/2006/main" count="203" uniqueCount="15">
  <si>
    <t>Clients of Trading members on the securities market of the Moscow Exchange</t>
  </si>
  <si>
    <t>Number of clients dynamic for</t>
  </si>
  <si>
    <t>Number of registered clients in the Trading System (as of the last day of the month):</t>
  </si>
  <si>
    <t>Number of unique clients in the Trading System (as of the last day of the month):</t>
  </si>
  <si>
    <t>Number of active clients in the Trading System (who have made at least one deal during the month):</t>
  </si>
  <si>
    <t>Table 1</t>
  </si>
  <si>
    <t>Table 2</t>
  </si>
  <si>
    <t>Table 3</t>
  </si>
  <si>
    <t>Change (units)</t>
  </si>
  <si>
    <t>Change (%)</t>
  </si>
  <si>
    <t>Client groups</t>
  </si>
  <si>
    <t>Total</t>
  </si>
  <si>
    <t>Legal entities</t>
  </si>
  <si>
    <t>Individuals</t>
  </si>
  <si>
    <t>Trust management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</si>
</sst>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mmmm\ yyyy;@"/>
    <numFmt numFmtId="165" formatCode="_(* #,##0.00_);_(* \(#,##0.00\);_(* &quot;-&quot;??_);_(@_)"/>
    <numFmt numFmtId="166" formatCode="[$-809]mmmm\ yyyy;@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6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0" borderId="3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" fontId="1" fillId="0" borderId="0" xfId="1" applyNumberFormat="1"/>
    <xf numFmtId="3" fontId="7" fillId="0" borderId="5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10" fontId="4" fillId="0" borderId="5" xfId="2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2" fontId="1" fillId="0" borderId="0" xfId="1" applyNumberFormat="1"/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10" fontId="6" fillId="0" borderId="3" xfId="2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3" fontId="6" fillId="0" borderId="0" xfId="1" applyNumberFormat="1" applyFont="1" applyAlignment="1">
      <alignment vertical="center" wrapText="1"/>
    </xf>
    <xf numFmtId="3" fontId="5" fillId="0" borderId="0" xfId="1" applyNumberFormat="1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6" fillId="0" borderId="3" xfId="1" applyNumberFormat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DD278A2-17E1-427F-9345-5A3C444B249D}"/>
    <cellStyle name="Процентный 2" xfId="2" xr:uid="{366F9480-2809-435C-956B-E959FB0E4C05}"/>
    <cellStyle name="Финансовый 2" xfId="3" xr:uid="{B8B68CE0-D2C8-45E9-A0EE-051EC77A7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7AF67942-9698-409E-9BFC-0FCDA234CFF5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BF4E94E-1729-4A82-8663-AA88A32DF31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CE0B6AA-3D03-45DF-96BE-069C650C6D4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0EB38CC-F505-45D7-B169-B174EBD79CD3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43D8D21-8F47-4A94-BEDC-EF3F270EE21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8F10215-DB55-4ED0-955F-51BF3518E2AF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3C85BE3-6991-4BED-91E1-3EC20043D0C0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C884670-AA9D-4E28-8984-58CC6001ED2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2EEF3904-4F6B-46F3-BDF1-335D65B63C02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B43A494-A414-4D1F-8935-DA5E76A2A2F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6C84D566-4AD7-402C-A34B-97F184B13867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35B9F87-8F0F-4C6E-870A-DAF5D7118572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0CB7502-A8DD-4918-BDD7-54B4AE31B434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A637D04-6DDB-4843-807B-8759DC31C066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BBDE-65FB-49B8-92B1-CC150683DF89}">
  <sheetPr codeName="Лист2">
    <pageSetUpPr fitToPage="1"/>
  </sheetPr>
  <dimension ref="B2:P32"/>
  <sheetViews>
    <sheetView topLeftCell="B1" zoomScaleNormal="100" workbookViewId="0">
      <selection activeCell="J5" sqref="J5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44592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44592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44561</v>
      </c>
      <c r="F11" s="29">
        <f>B3</f>
        <v>44592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27657626</v>
      </c>
      <c r="F12" s="12">
        <v>28764465</v>
      </c>
      <c r="G12" s="13">
        <f t="shared" ref="G12:G14" si="0">F12-E12</f>
        <v>1106839</v>
      </c>
      <c r="H12" s="14">
        <f t="shared" ref="H12:H15" si="1">F12/E12-1</f>
        <v>4.0019306067700766E-2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95603</v>
      </c>
      <c r="F13" s="12">
        <v>29405</v>
      </c>
      <c r="G13" s="13">
        <f t="shared" si="0"/>
        <v>-66198</v>
      </c>
      <c r="H13" s="14">
        <f t="shared" si="1"/>
        <v>-0.6924259698963422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425405</v>
      </c>
      <c r="F14" s="12">
        <v>445190</v>
      </c>
      <c r="G14" s="13">
        <f t="shared" si="0"/>
        <v>19785</v>
      </c>
      <c r="H14" s="14">
        <f t="shared" si="1"/>
        <v>4.6508621196271749E-2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28178634</v>
      </c>
      <c r="F15" s="19">
        <f>F12+F13+F14</f>
        <v>29239060</v>
      </c>
      <c r="G15" s="19">
        <f>G12+G13+G14</f>
        <v>1060426</v>
      </c>
      <c r="H15" s="20">
        <f t="shared" si="1"/>
        <v>3.7632271315919619E-2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44561</v>
      </c>
      <c r="F19" s="29">
        <f>F11</f>
        <v>44592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16779069</v>
      </c>
      <c r="F20" s="12">
        <v>17405817</v>
      </c>
      <c r="G20" s="13">
        <f>F20-E20</f>
        <v>626748</v>
      </c>
      <c r="H20" s="14">
        <f>F20/E20-1</f>
        <v>3.7352966365416407E-2</v>
      </c>
      <c r="I20" s="16"/>
    </row>
    <row r="21" spans="2:10" ht="17.25" x14ac:dyDescent="0.2">
      <c r="B21" s="32" t="s">
        <v>12</v>
      </c>
      <c r="C21" s="32"/>
      <c r="D21" s="33"/>
      <c r="E21" s="12">
        <v>20446</v>
      </c>
      <c r="F21" s="12">
        <v>20536</v>
      </c>
      <c r="G21" s="13">
        <f>F21-E21</f>
        <v>90</v>
      </c>
      <c r="H21" s="14">
        <f>F21/E21-1</f>
        <v>4.4018389905116084E-3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327432</v>
      </c>
      <c r="F22" s="12">
        <v>345411</v>
      </c>
      <c r="G22" s="13">
        <f t="shared" ref="G22" si="2">F22-E22</f>
        <v>17979</v>
      </c>
      <c r="H22" s="14">
        <f t="shared" ref="H22:H23" si="3">F22/E22-1</f>
        <v>5.4909110899362235E-2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17126947</v>
      </c>
      <c r="F23" s="19">
        <f>F20+F21+F22</f>
        <v>17771764</v>
      </c>
      <c r="G23" s="19">
        <f>G20+G21+G22</f>
        <v>644817</v>
      </c>
      <c r="H23" s="20">
        <f t="shared" si="3"/>
        <v>3.7649266970931849E-2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44561</v>
      </c>
      <c r="F27" s="29">
        <f>F11</f>
        <v>44592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2620855</v>
      </c>
      <c r="F28" s="12">
        <v>2841195</v>
      </c>
      <c r="G28" s="13">
        <f t="shared" ref="G28:G30" si="4">F28-E28</f>
        <v>220340</v>
      </c>
      <c r="H28" s="14">
        <f t="shared" ref="H28:H31" si="5">F28/E28-1</f>
        <v>8.4071800996239787E-2</v>
      </c>
      <c r="I28" s="23"/>
    </row>
    <row r="29" spans="2:10" ht="17.25" x14ac:dyDescent="0.25">
      <c r="B29" s="32" t="s">
        <v>12</v>
      </c>
      <c r="C29" s="32"/>
      <c r="D29" s="33"/>
      <c r="E29" s="12">
        <v>1635</v>
      </c>
      <c r="F29" s="12">
        <v>1570</v>
      </c>
      <c r="G29" s="13">
        <f t="shared" si="4"/>
        <v>-65</v>
      </c>
      <c r="H29" s="14">
        <f t="shared" si="5"/>
        <v>-3.9755351681957207E-2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97701</v>
      </c>
      <c r="F30" s="12">
        <v>60927</v>
      </c>
      <c r="G30" s="13">
        <f t="shared" si="4"/>
        <v>-36774</v>
      </c>
      <c r="H30" s="14">
        <f t="shared" si="5"/>
        <v>-0.37639328154266594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2720191</v>
      </c>
      <c r="F31" s="19">
        <f>F28+F29+F30</f>
        <v>2903692</v>
      </c>
      <c r="G31" s="19">
        <f>G28+G29+G30</f>
        <v>183501</v>
      </c>
      <c r="H31" s="20">
        <f t="shared" si="5"/>
        <v>6.7458865939928447E-2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4424-6294-412C-AFC3-53A7B715C5E2}">
  <sheetPr>
    <pageSetUpPr fitToPage="1"/>
  </sheetPr>
  <dimension ref="B2:P32"/>
  <sheetViews>
    <sheetView topLeftCell="B1" zoomScaleNormal="100" workbookViewId="0">
      <selection activeCell="I9" sqref="I8:I9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44620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44620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44589</v>
      </c>
      <c r="F11" s="29">
        <f>B3</f>
        <v>44620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28764465</v>
      </c>
      <c r="F12" s="12">
        <v>30073455</v>
      </c>
      <c r="G12" s="13">
        <f t="shared" ref="G12:G14" si="0">F12-E12</f>
        <v>1308990</v>
      </c>
      <c r="H12" s="14">
        <f t="shared" ref="H12:H15" si="1">F12/E12-1</f>
        <v>4.5507190903776529E-2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29405</v>
      </c>
      <c r="F13" s="12">
        <v>29632</v>
      </c>
      <c r="G13" s="13">
        <f t="shared" si="0"/>
        <v>227</v>
      </c>
      <c r="H13" s="14">
        <f t="shared" si="1"/>
        <v>7.7197755483762176E-3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445190</v>
      </c>
      <c r="F14" s="12">
        <v>465374</v>
      </c>
      <c r="G14" s="13">
        <f t="shared" si="0"/>
        <v>20184</v>
      </c>
      <c r="H14" s="14">
        <f t="shared" si="1"/>
        <v>4.5337945596262363E-2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29239060</v>
      </c>
      <c r="F15" s="19">
        <f>F12+F13+F14</f>
        <v>30568461</v>
      </c>
      <c r="G15" s="19">
        <f>G12+G13+G14</f>
        <v>1329401</v>
      </c>
      <c r="H15" s="20">
        <f t="shared" si="1"/>
        <v>4.5466612127749606E-2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44589</v>
      </c>
      <c r="F19" s="29">
        <f>F11</f>
        <v>44620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17405817</v>
      </c>
      <c r="F20" s="12">
        <v>18128529</v>
      </c>
      <c r="G20" s="13">
        <f>F20-E20</f>
        <v>722712</v>
      </c>
      <c r="H20" s="14">
        <f>F20/E20-1</f>
        <v>4.1521291416541928E-2</v>
      </c>
      <c r="I20" s="16"/>
    </row>
    <row r="21" spans="2:10" ht="17.25" x14ac:dyDescent="0.2">
      <c r="B21" s="32" t="s">
        <v>12</v>
      </c>
      <c r="C21" s="32"/>
      <c r="D21" s="33"/>
      <c r="E21" s="12">
        <v>20536</v>
      </c>
      <c r="F21" s="12">
        <v>20698</v>
      </c>
      <c r="G21" s="13">
        <f>F21-E21</f>
        <v>162</v>
      </c>
      <c r="H21" s="14">
        <f>F21/E21-1</f>
        <v>7.8885858979353962E-3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345411</v>
      </c>
      <c r="F22" s="12">
        <v>361205</v>
      </c>
      <c r="G22" s="13">
        <f t="shared" ref="G22" si="2">F22-E22</f>
        <v>15794</v>
      </c>
      <c r="H22" s="14">
        <f t="shared" ref="H22:H23" si="3">F22/E22-1</f>
        <v>4.5725237470723323E-2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17771764</v>
      </c>
      <c r="F23" s="19">
        <f>F20+F21+F22</f>
        <v>18510432</v>
      </c>
      <c r="G23" s="19">
        <f>G20+G21+G22</f>
        <v>738668</v>
      </c>
      <c r="H23" s="20">
        <f t="shared" si="3"/>
        <v>4.1564135107803546E-2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44589</v>
      </c>
      <c r="F27" s="29">
        <f>F11</f>
        <v>44620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2841195</v>
      </c>
      <c r="F28" s="12">
        <v>3133569</v>
      </c>
      <c r="G28" s="13">
        <f t="shared" ref="G28:G30" si="4">F28-E28</f>
        <v>292374</v>
      </c>
      <c r="H28" s="14">
        <f t="shared" ref="H28:H31" si="5">F28/E28-1</f>
        <v>0.10290529161145212</v>
      </c>
      <c r="I28" s="23"/>
    </row>
    <row r="29" spans="2:10" ht="17.25" x14ac:dyDescent="0.25">
      <c r="B29" s="32" t="s">
        <v>12</v>
      </c>
      <c r="C29" s="32"/>
      <c r="D29" s="33"/>
      <c r="E29" s="12">
        <v>1570</v>
      </c>
      <c r="F29" s="12">
        <v>1806</v>
      </c>
      <c r="G29" s="13">
        <f t="shared" si="4"/>
        <v>236</v>
      </c>
      <c r="H29" s="14">
        <f t="shared" si="5"/>
        <v>0.15031847133757958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60927</v>
      </c>
      <c r="F30" s="12">
        <v>60400</v>
      </c>
      <c r="G30" s="13">
        <f t="shared" si="4"/>
        <v>-527</v>
      </c>
      <c r="H30" s="14">
        <f t="shared" si="5"/>
        <v>-8.6496955372823425E-3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2903692</v>
      </c>
      <c r="F31" s="19">
        <f>F28+F29+F30</f>
        <v>3195775</v>
      </c>
      <c r="G31" s="19">
        <f>G28+G29+G30</f>
        <v>292083</v>
      </c>
      <c r="H31" s="20">
        <f t="shared" si="5"/>
        <v>0.10059021411361813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383D-423F-4B99-BB30-3AD4F9D6A353}">
  <sheetPr>
    <pageSetUpPr fitToPage="1"/>
  </sheetPr>
  <dimension ref="B2:P32"/>
  <sheetViews>
    <sheetView topLeftCell="B1" zoomScaleNormal="100" workbookViewId="0">
      <selection activeCell="I6" sqref="I6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44651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44651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44620</v>
      </c>
      <c r="F11" s="29">
        <f>B3</f>
        <v>44651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30073455</v>
      </c>
      <c r="F12" s="12">
        <v>31769182</v>
      </c>
      <c r="G12" s="13">
        <f t="shared" ref="G12:G14" si="0">F12-E12</f>
        <v>1695727</v>
      </c>
      <c r="H12" s="14">
        <f t="shared" ref="H12:H15" si="1">F12/E12-1</f>
        <v>5.6386171791701356E-2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29632</v>
      </c>
      <c r="F13" s="12">
        <v>30841</v>
      </c>
      <c r="G13" s="13">
        <f t="shared" si="0"/>
        <v>1209</v>
      </c>
      <c r="H13" s="14">
        <f t="shared" si="1"/>
        <v>4.0800485961123067E-2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465374</v>
      </c>
      <c r="F14" s="12">
        <v>465250</v>
      </c>
      <c r="G14" s="13">
        <f t="shared" si="0"/>
        <v>-124</v>
      </c>
      <c r="H14" s="14">
        <f t="shared" si="1"/>
        <v>-2.6645235874800388E-4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30568461</v>
      </c>
      <c r="F15" s="19">
        <f>F12+F13+F14</f>
        <v>32265273</v>
      </c>
      <c r="G15" s="19">
        <f>G12+G13+G14</f>
        <v>1696812</v>
      </c>
      <c r="H15" s="20">
        <f t="shared" si="1"/>
        <v>5.5508584485165935E-2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44620</v>
      </c>
      <c r="F19" s="29">
        <f>F11</f>
        <v>44651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18128529</v>
      </c>
      <c r="F20" s="12">
        <v>18881687</v>
      </c>
      <c r="G20" s="13">
        <f>F20-E20</f>
        <v>753158</v>
      </c>
      <c r="H20" s="14">
        <f>F20/E20-1</f>
        <v>4.1545455784084862E-2</v>
      </c>
      <c r="I20" s="16"/>
    </row>
    <row r="21" spans="2:10" ht="17.25" x14ac:dyDescent="0.2">
      <c r="B21" s="32" t="s">
        <v>12</v>
      </c>
      <c r="C21" s="32"/>
      <c r="D21" s="33"/>
      <c r="E21" s="12">
        <v>20698</v>
      </c>
      <c r="F21" s="12">
        <v>21131</v>
      </c>
      <c r="G21" s="13">
        <f>F21-E21</f>
        <v>433</v>
      </c>
      <c r="H21" s="14">
        <f>F21/E21-1</f>
        <v>2.0919895642091069E-2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361205</v>
      </c>
      <c r="F22" s="12">
        <v>360205</v>
      </c>
      <c r="G22" s="13">
        <f t="shared" ref="G22" si="2">F22-E22</f>
        <v>-1000</v>
      </c>
      <c r="H22" s="14">
        <f t="shared" ref="H22:H23" si="3">F22/E22-1</f>
        <v>-2.7685109563820864E-3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18510432</v>
      </c>
      <c r="F23" s="19">
        <f>F20+F21+F22</f>
        <v>19263023</v>
      </c>
      <c r="G23" s="19">
        <f>G20+G21+G22</f>
        <v>752591</v>
      </c>
      <c r="H23" s="20">
        <f t="shared" si="3"/>
        <v>4.0657668065229302E-2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44620</v>
      </c>
      <c r="F27" s="29">
        <f>F11</f>
        <v>44651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3133569</v>
      </c>
      <c r="F28" s="12">
        <v>1990756</v>
      </c>
      <c r="G28" s="13">
        <f t="shared" ref="G28:G30" si="4">F28-E28</f>
        <v>-1142813</v>
      </c>
      <c r="H28" s="14">
        <f t="shared" ref="H28:H31" si="5">F28/E28-1</f>
        <v>-0.36470012308648703</v>
      </c>
      <c r="I28" s="23"/>
    </row>
    <row r="29" spans="2:10" ht="17.25" x14ac:dyDescent="0.25">
      <c r="B29" s="32" t="s">
        <v>12</v>
      </c>
      <c r="C29" s="32"/>
      <c r="D29" s="33"/>
      <c r="E29" s="12">
        <v>1806</v>
      </c>
      <c r="F29" s="12">
        <v>1122</v>
      </c>
      <c r="G29" s="13">
        <f t="shared" si="4"/>
        <v>-684</v>
      </c>
      <c r="H29" s="14">
        <f t="shared" si="5"/>
        <v>-0.37873754152823924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60400</v>
      </c>
      <c r="F30" s="12">
        <v>10834</v>
      </c>
      <c r="G30" s="13">
        <f t="shared" si="4"/>
        <v>-49566</v>
      </c>
      <c r="H30" s="14">
        <f t="shared" si="5"/>
        <v>-0.82062913907284774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3195775</v>
      </c>
      <c r="F31" s="19">
        <f>F28+F29+F30</f>
        <v>2002712</v>
      </c>
      <c r="G31" s="19">
        <f>G28+G29+G30</f>
        <v>-1193063</v>
      </c>
      <c r="H31" s="20">
        <f t="shared" si="5"/>
        <v>-0.37332509328723085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A478-690F-4F94-AFE9-FF83A1688F46}">
  <sheetPr>
    <pageSetUpPr fitToPage="1"/>
  </sheetPr>
  <dimension ref="B2:N32"/>
  <sheetViews>
    <sheetView topLeftCell="B1" zoomScaleNormal="100" workbookViewId="0">
      <selection activeCell="I7" sqref="I7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4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4" s="1" customFormat="1" ht="21" thickBot="1" x14ac:dyDescent="0.3">
      <c r="B3" s="39">
        <v>44681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4" s="1" customFormat="1" ht="18" thickTop="1" x14ac:dyDescent="0.25"/>
    <row r="5" spans="2:14" s="1" customFormat="1" ht="17.25" x14ac:dyDescent="0.25">
      <c r="B5" s="2"/>
      <c r="C5" s="2"/>
      <c r="D5" s="2"/>
      <c r="E5" s="2"/>
      <c r="F5" s="2"/>
      <c r="G5" s="2"/>
      <c r="H5" s="2"/>
    </row>
    <row r="6" spans="2:14" s="1" customFormat="1" ht="17.25" x14ac:dyDescent="0.25">
      <c r="B6" s="2" t="s">
        <v>1</v>
      </c>
      <c r="C6" s="28">
        <f>B3</f>
        <v>44681</v>
      </c>
      <c r="D6" s="2"/>
      <c r="E6" s="2"/>
      <c r="F6" s="2"/>
      <c r="G6" s="2"/>
      <c r="H6" s="2"/>
    </row>
    <row r="7" spans="2:14" s="1" customFormat="1" ht="18" thickBot="1" x14ac:dyDescent="0.3">
      <c r="B7" s="3"/>
      <c r="C7" s="3"/>
      <c r="D7" s="3"/>
      <c r="E7" s="3"/>
      <c r="F7" s="3"/>
      <c r="G7" s="3"/>
      <c r="H7" s="3"/>
    </row>
    <row r="9" spans="2:14" s="5" customFormat="1" ht="12.75" x14ac:dyDescent="0.25"/>
    <row r="10" spans="2:14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4" s="10" customFormat="1" ht="15.75" thickBot="1" x14ac:dyDescent="0.25">
      <c r="B11" s="34" t="s">
        <v>10</v>
      </c>
      <c r="C11" s="34"/>
      <c r="D11" s="35"/>
      <c r="E11" s="29">
        <f>EDATE(F11,-1)</f>
        <v>44650</v>
      </c>
      <c r="F11" s="29">
        <f>B3</f>
        <v>44681</v>
      </c>
      <c r="G11" s="9" t="s">
        <v>8</v>
      </c>
      <c r="H11" s="9" t="s">
        <v>9</v>
      </c>
      <c r="J11" s="11"/>
    </row>
    <row r="12" spans="2:14" ht="17.25" x14ac:dyDescent="0.2">
      <c r="B12" s="36" t="s">
        <v>13</v>
      </c>
      <c r="C12" s="36"/>
      <c r="D12" s="37"/>
      <c r="E12" s="12">
        <v>31769182</v>
      </c>
      <c r="F12" s="12">
        <v>32683608</v>
      </c>
      <c r="G12" s="13">
        <f t="shared" ref="G12:G14" si="0">F12-E12</f>
        <v>914426</v>
      </c>
      <c r="H12" s="14">
        <f t="shared" ref="H12:H15" si="1">F12/E12-1</f>
        <v>2.8783429173593555E-2</v>
      </c>
      <c r="I12" s="15"/>
      <c r="J12" s="16"/>
    </row>
    <row r="13" spans="2:14" ht="17.25" x14ac:dyDescent="0.2">
      <c r="B13" s="32" t="s">
        <v>12</v>
      </c>
      <c r="C13" s="32"/>
      <c r="D13" s="33"/>
      <c r="E13" s="12">
        <v>30841</v>
      </c>
      <c r="F13" s="12">
        <v>31776</v>
      </c>
      <c r="G13" s="13">
        <f t="shared" si="0"/>
        <v>935</v>
      </c>
      <c r="H13" s="14">
        <f t="shared" si="1"/>
        <v>3.0316786096430182E-2</v>
      </c>
      <c r="I13" s="15"/>
      <c r="J13" s="16"/>
    </row>
    <row r="14" spans="2:14" ht="18" customHeight="1" thickBot="1" x14ac:dyDescent="0.25">
      <c r="B14" s="30" t="s">
        <v>14</v>
      </c>
      <c r="C14" s="30"/>
      <c r="D14" s="31"/>
      <c r="E14" s="12">
        <v>465250</v>
      </c>
      <c r="F14" s="12">
        <v>481688</v>
      </c>
      <c r="G14" s="13">
        <f t="shared" si="0"/>
        <v>16438</v>
      </c>
      <c r="H14" s="14">
        <f t="shared" si="1"/>
        <v>3.533154218162271E-2</v>
      </c>
      <c r="I14" s="15"/>
      <c r="J14" s="16"/>
    </row>
    <row r="15" spans="2:14" s="21" customFormat="1" ht="18" thickBot="1" x14ac:dyDescent="0.25">
      <c r="B15" s="17" t="s">
        <v>11</v>
      </c>
      <c r="C15" s="17"/>
      <c r="D15" s="18"/>
      <c r="E15" s="19">
        <f>E12+E13+E14</f>
        <v>32265273</v>
      </c>
      <c r="F15" s="19">
        <f>F12+F13+F14</f>
        <v>33197072</v>
      </c>
      <c r="G15" s="19">
        <f>G12+G13+G14</f>
        <v>931799</v>
      </c>
      <c r="H15" s="20">
        <f t="shared" si="1"/>
        <v>2.8879315541511241E-2</v>
      </c>
      <c r="I15" s="15"/>
      <c r="J15" s="16"/>
    </row>
    <row r="16" spans="2:14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44650</v>
      </c>
      <c r="F19" s="29">
        <f>F11</f>
        <v>44681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18881687</v>
      </c>
      <c r="F20" s="12">
        <v>19323213</v>
      </c>
      <c r="G20" s="13">
        <f>F20-E20</f>
        <v>441526</v>
      </c>
      <c r="H20" s="14">
        <f>F20/E20-1</f>
        <v>2.338382158331509E-2</v>
      </c>
      <c r="I20" s="16"/>
    </row>
    <row r="21" spans="2:10" ht="17.25" x14ac:dyDescent="0.2">
      <c r="B21" s="32" t="s">
        <v>12</v>
      </c>
      <c r="C21" s="32"/>
      <c r="D21" s="33"/>
      <c r="E21" s="12">
        <v>21131</v>
      </c>
      <c r="F21" s="12">
        <v>21524</v>
      </c>
      <c r="G21" s="13">
        <f>F21-E21</f>
        <v>393</v>
      </c>
      <c r="H21" s="14">
        <f>F21/E21-1</f>
        <v>1.8598267947565139E-2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360205</v>
      </c>
      <c r="F22" s="12">
        <v>374023</v>
      </c>
      <c r="G22" s="13">
        <f t="shared" ref="G22" si="2">F22-E22</f>
        <v>13818</v>
      </c>
      <c r="H22" s="14">
        <f t="shared" ref="H22:H23" si="3">F22/E22-1</f>
        <v>3.8361488596771354E-2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19263023</v>
      </c>
      <c r="F23" s="19">
        <f>F20+F21+F22</f>
        <v>19718760</v>
      </c>
      <c r="G23" s="19">
        <f>G20+G21+G22</f>
        <v>455737</v>
      </c>
      <c r="H23" s="20">
        <f t="shared" si="3"/>
        <v>2.3658643817224378E-2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44650</v>
      </c>
      <c r="F27" s="29">
        <f>F11</f>
        <v>44681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1990756</v>
      </c>
      <c r="F28" s="12">
        <v>2362460</v>
      </c>
      <c r="G28" s="13">
        <f t="shared" ref="G28:G30" si="4">F28-E28</f>
        <v>371704</v>
      </c>
      <c r="H28" s="14">
        <f t="shared" ref="H28:H31" si="5">F28/E28-1</f>
        <v>0.18671499671481584</v>
      </c>
      <c r="I28" s="23"/>
    </row>
    <row r="29" spans="2:10" ht="17.25" x14ac:dyDescent="0.25">
      <c r="B29" s="32" t="s">
        <v>12</v>
      </c>
      <c r="C29" s="32"/>
      <c r="D29" s="33"/>
      <c r="E29" s="12">
        <v>1122</v>
      </c>
      <c r="F29" s="12">
        <v>1384</v>
      </c>
      <c r="G29" s="13">
        <f t="shared" si="4"/>
        <v>262</v>
      </c>
      <c r="H29" s="14">
        <f t="shared" si="5"/>
        <v>0.23351158645276282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10834</v>
      </c>
      <c r="F30" s="12">
        <v>54703</v>
      </c>
      <c r="G30" s="13">
        <f t="shared" si="4"/>
        <v>43869</v>
      </c>
      <c r="H30" s="14">
        <f t="shared" si="5"/>
        <v>4.0491969724940002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2002712</v>
      </c>
      <c r="F31" s="19">
        <f>F28+F29+F30</f>
        <v>2418547</v>
      </c>
      <c r="G31" s="19">
        <f>G28+G29+G30</f>
        <v>415835</v>
      </c>
      <c r="H31" s="20">
        <f t="shared" si="5"/>
        <v>0.20763594565768817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F3A8-4B82-414D-9C21-F2DAF8AE3E19}">
  <sheetPr>
    <pageSetUpPr fitToPage="1"/>
  </sheetPr>
  <dimension ref="B2:P32"/>
  <sheetViews>
    <sheetView topLeftCell="B1" zoomScaleNormal="100" workbookViewId="0">
      <selection activeCell="I11" sqref="I11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44712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44712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44681</v>
      </c>
      <c r="F11" s="29">
        <f>B3</f>
        <v>44712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32683608</v>
      </c>
      <c r="F12" s="12">
        <v>33180166</v>
      </c>
      <c r="G12" s="13">
        <f t="shared" ref="G12:G14" si="0">F12-E12</f>
        <v>496558</v>
      </c>
      <c r="H12" s="14">
        <f t="shared" ref="H12:H15" si="1">F12/E12-1</f>
        <v>1.5192875890568835E-2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31776</v>
      </c>
      <c r="F13" s="12">
        <v>31905</v>
      </c>
      <c r="G13" s="13">
        <f t="shared" si="0"/>
        <v>129</v>
      </c>
      <c r="H13" s="14">
        <f t="shared" si="1"/>
        <v>4.0596676737159054E-3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481688</v>
      </c>
      <c r="F14" s="12">
        <v>486245</v>
      </c>
      <c r="G14" s="13">
        <f t="shared" si="0"/>
        <v>4557</v>
      </c>
      <c r="H14" s="14">
        <f t="shared" si="1"/>
        <v>9.4604806430718114E-3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33197072</v>
      </c>
      <c r="F15" s="19">
        <f>F12+F13+F14</f>
        <v>33698316</v>
      </c>
      <c r="G15" s="19">
        <f>G12+G13+G14</f>
        <v>501244</v>
      </c>
      <c r="H15" s="20">
        <f t="shared" si="1"/>
        <v>1.5099042469769675E-2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44681</v>
      </c>
      <c r="F19" s="29">
        <f>F11</f>
        <v>44712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19323213</v>
      </c>
      <c r="F20" s="12">
        <v>19805248</v>
      </c>
      <c r="G20" s="13">
        <f>F20-E20</f>
        <v>482035</v>
      </c>
      <c r="H20" s="14">
        <f>F20/E20-1</f>
        <v>2.4945903147680415E-2</v>
      </c>
      <c r="I20" s="16"/>
    </row>
    <row r="21" spans="2:10" ht="17.25" x14ac:dyDescent="0.2">
      <c r="B21" s="32" t="s">
        <v>12</v>
      </c>
      <c r="C21" s="32"/>
      <c r="D21" s="33"/>
      <c r="E21" s="12">
        <v>21524</v>
      </c>
      <c r="F21" s="12">
        <v>21686</v>
      </c>
      <c r="G21" s="13">
        <f>F21-E21</f>
        <v>162</v>
      </c>
      <c r="H21" s="14">
        <f>F21/E21-1</f>
        <v>7.5264820665303933E-3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374023</v>
      </c>
      <c r="F22" s="12">
        <v>377979</v>
      </c>
      <c r="G22" s="13">
        <f t="shared" ref="G22" si="2">F22-E22</f>
        <v>3956</v>
      </c>
      <c r="H22" s="14">
        <f t="shared" ref="H22:H23" si="3">F22/E22-1</f>
        <v>1.0576889656518373E-2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19718760</v>
      </c>
      <c r="F23" s="19">
        <f>F20+F21+F22</f>
        <v>20204913</v>
      </c>
      <c r="G23" s="19">
        <f>G20+G21+G22</f>
        <v>486153</v>
      </c>
      <c r="H23" s="20">
        <f t="shared" si="3"/>
        <v>2.4654339319510887E-2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44681</v>
      </c>
      <c r="F27" s="29">
        <f>F11</f>
        <v>44712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2362460</v>
      </c>
      <c r="F28" s="12">
        <v>1872734</v>
      </c>
      <c r="G28" s="13">
        <f t="shared" ref="G28:G30" si="4">F28-E28</f>
        <v>-489726</v>
      </c>
      <c r="H28" s="14">
        <f t="shared" ref="H28:H31" si="5">F28/E28-1</f>
        <v>-0.20729493832699808</v>
      </c>
      <c r="I28" s="23"/>
    </row>
    <row r="29" spans="2:10" ht="17.25" x14ac:dyDescent="0.25">
      <c r="B29" s="32" t="s">
        <v>12</v>
      </c>
      <c r="C29" s="32"/>
      <c r="D29" s="33"/>
      <c r="E29" s="12">
        <v>1384</v>
      </c>
      <c r="F29" s="12">
        <v>1166</v>
      </c>
      <c r="G29" s="13">
        <f t="shared" si="4"/>
        <v>-218</v>
      </c>
      <c r="H29" s="14">
        <f t="shared" si="5"/>
        <v>-0.15751445086705207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54703</v>
      </c>
      <c r="F30" s="12">
        <v>31043</v>
      </c>
      <c r="G30" s="13">
        <f t="shared" si="4"/>
        <v>-23660</v>
      </c>
      <c r="H30" s="14">
        <f t="shared" si="5"/>
        <v>-0.43251741220773998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2418547</v>
      </c>
      <c r="F31" s="19">
        <f>F28+F29+F30</f>
        <v>1904943</v>
      </c>
      <c r="G31" s="19">
        <f>G28+G29+G30</f>
        <v>-513604</v>
      </c>
      <c r="H31" s="20">
        <f t="shared" si="5"/>
        <v>-0.21236056194070241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C357-0998-4D6C-8287-2310003434F5}">
  <sheetPr>
    <pageSetUpPr fitToPage="1"/>
  </sheetPr>
  <dimension ref="B2:P32"/>
  <sheetViews>
    <sheetView topLeftCell="B1" zoomScaleNormal="100" workbookViewId="0">
      <selection activeCell="I7" sqref="I7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44742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44742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44711</v>
      </c>
      <c r="F11" s="29">
        <f>B3</f>
        <v>44742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33180166</v>
      </c>
      <c r="F12" s="12">
        <v>34178435</v>
      </c>
      <c r="G12" s="13">
        <f t="shared" ref="G12:G14" si="0">F12-E12</f>
        <v>998269</v>
      </c>
      <c r="H12" s="14">
        <f t="shared" ref="H12:H15" si="1">F12/E12-1</f>
        <v>3.0086317229395476E-2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31905</v>
      </c>
      <c r="F13" s="12">
        <v>32457</v>
      </c>
      <c r="G13" s="13">
        <f t="shared" si="0"/>
        <v>552</v>
      </c>
      <c r="H13" s="14">
        <f t="shared" si="1"/>
        <v>1.7301363422661087E-2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486245</v>
      </c>
      <c r="F14" s="12">
        <v>499662</v>
      </c>
      <c r="G14" s="13">
        <f t="shared" si="0"/>
        <v>13417</v>
      </c>
      <c r="H14" s="14">
        <f t="shared" si="1"/>
        <v>2.7593085790085237E-2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33698316</v>
      </c>
      <c r="F15" s="19">
        <f>F12+F13+F14</f>
        <v>34710554</v>
      </c>
      <c r="G15" s="19">
        <f>G12+G13+G14</f>
        <v>1012238</v>
      </c>
      <c r="H15" s="20">
        <f t="shared" si="1"/>
        <v>3.0038236925548523E-2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44711</v>
      </c>
      <c r="F19" s="29">
        <f>F11</f>
        <v>44742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19805248</v>
      </c>
      <c r="F20" s="12">
        <v>20434402</v>
      </c>
      <c r="G20" s="13">
        <f>F20-E20</f>
        <v>629154</v>
      </c>
      <c r="H20" s="14">
        <f>F20/E20-1</f>
        <v>3.1767034676869477E-2</v>
      </c>
      <c r="I20" s="16"/>
    </row>
    <row r="21" spans="2:10" ht="17.25" x14ac:dyDescent="0.2">
      <c r="B21" s="32" t="s">
        <v>12</v>
      </c>
      <c r="C21" s="32"/>
      <c r="D21" s="33"/>
      <c r="E21" s="12">
        <v>21686</v>
      </c>
      <c r="F21" s="12">
        <v>21881</v>
      </c>
      <c r="G21" s="13">
        <f>F21-E21</f>
        <v>195</v>
      </c>
      <c r="H21" s="14">
        <f>F21/E21-1</f>
        <v>8.9919763902979177E-3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377979</v>
      </c>
      <c r="F22" s="12">
        <v>390501</v>
      </c>
      <c r="G22" s="13">
        <f t="shared" ref="G22" si="2">F22-E22</f>
        <v>12522</v>
      </c>
      <c r="H22" s="14">
        <f t="shared" ref="H22:H23" si="3">F22/E22-1</f>
        <v>3.3128824617240538E-2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20204913</v>
      </c>
      <c r="F23" s="19">
        <f>F20+F21+F22</f>
        <v>20846784</v>
      </c>
      <c r="G23" s="19">
        <f>G20+G21+G22</f>
        <v>641871</v>
      </c>
      <c r="H23" s="20">
        <f t="shared" si="3"/>
        <v>3.1768065519510058E-2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44711</v>
      </c>
      <c r="F27" s="29">
        <f>F11</f>
        <v>44742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1872734</v>
      </c>
      <c r="F28" s="12">
        <v>1971238</v>
      </c>
      <c r="G28" s="13">
        <f t="shared" ref="G28:G30" si="4">F28-E28</f>
        <v>98504</v>
      </c>
      <c r="H28" s="14">
        <f t="shared" ref="H28:H31" si="5">F28/E28-1</f>
        <v>5.2599034352983409E-2</v>
      </c>
      <c r="I28" s="23"/>
    </row>
    <row r="29" spans="2:10" ht="17.25" x14ac:dyDescent="0.25">
      <c r="B29" s="32" t="s">
        <v>12</v>
      </c>
      <c r="C29" s="32"/>
      <c r="D29" s="33"/>
      <c r="E29" s="12">
        <v>1166</v>
      </c>
      <c r="F29" s="12">
        <v>1383</v>
      </c>
      <c r="G29" s="13">
        <f t="shared" si="4"/>
        <v>217</v>
      </c>
      <c r="H29" s="14">
        <f t="shared" si="5"/>
        <v>0.18610634648370494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31043</v>
      </c>
      <c r="F30" s="12">
        <v>39586</v>
      </c>
      <c r="G30" s="13">
        <f t="shared" si="4"/>
        <v>8543</v>
      </c>
      <c r="H30" s="14">
        <f t="shared" si="5"/>
        <v>0.27519891763038373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1904943</v>
      </c>
      <c r="F31" s="19">
        <f>F28+F29+F30</f>
        <v>2012207</v>
      </c>
      <c r="G31" s="19">
        <f>G28+G29+G30</f>
        <v>107264</v>
      </c>
      <c r="H31" s="20">
        <f t="shared" si="5"/>
        <v>5.6308246493464553E-2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13:D13"/>
    <mergeCell ref="B2:H2"/>
    <mergeCell ref="B3:H3"/>
    <mergeCell ref="I3:N3"/>
    <mergeCell ref="B11:D11"/>
    <mergeCell ref="B12:D12"/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BEE2-6164-4933-96E4-7A07C9307721}">
  <sheetPr>
    <pageSetUpPr fitToPage="1"/>
  </sheetPr>
  <dimension ref="B2:P32"/>
  <sheetViews>
    <sheetView tabSelected="1" topLeftCell="B1" zoomScaleNormal="100" workbookViewId="0">
      <selection activeCell="I13" sqref="I13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44772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44772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44742</v>
      </c>
      <c r="F11" s="29">
        <f>B3</f>
        <v>44772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34178435</v>
      </c>
      <c r="F12" s="12">
        <v>34816930</v>
      </c>
      <c r="G12" s="13">
        <f t="shared" ref="G12:G14" si="0">F12-E12</f>
        <v>638495</v>
      </c>
      <c r="H12" s="14">
        <f t="shared" ref="H12:H15" si="1">F12/E12-1</f>
        <v>1.8681223994018392E-2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32457</v>
      </c>
      <c r="F13" s="12">
        <v>32712</v>
      </c>
      <c r="G13" s="13">
        <f t="shared" si="0"/>
        <v>255</v>
      </c>
      <c r="H13" s="14">
        <f t="shared" si="1"/>
        <v>7.8565486643866755E-3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499662</v>
      </c>
      <c r="F14" s="12">
        <v>503587</v>
      </c>
      <c r="G14" s="13">
        <f t="shared" si="0"/>
        <v>3925</v>
      </c>
      <c r="H14" s="14">
        <f t="shared" si="1"/>
        <v>7.8553101896883248E-3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34710554</v>
      </c>
      <c r="F15" s="19">
        <f>F12+F13+F14</f>
        <v>35353229</v>
      </c>
      <c r="G15" s="19">
        <f>G12+G13+G14</f>
        <v>642675</v>
      </c>
      <c r="H15" s="20">
        <f t="shared" si="1"/>
        <v>1.8515261957501528E-2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44742</v>
      </c>
      <c r="F19" s="29">
        <f>F11</f>
        <v>44772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20434402</v>
      </c>
      <c r="F20" s="12">
        <v>20820354</v>
      </c>
      <c r="G20" s="13">
        <f>F20-E20</f>
        <v>385952</v>
      </c>
      <c r="H20" s="14">
        <f>F20/E20-1</f>
        <v>1.888736455316864E-2</v>
      </c>
      <c r="I20" s="16"/>
    </row>
    <row r="21" spans="2:10" ht="17.25" x14ac:dyDescent="0.2">
      <c r="B21" s="32" t="s">
        <v>12</v>
      </c>
      <c r="C21" s="32"/>
      <c r="D21" s="33"/>
      <c r="E21" s="12">
        <v>21881</v>
      </c>
      <c r="F21" s="12">
        <v>22103</v>
      </c>
      <c r="G21" s="13">
        <f>F21-E21</f>
        <v>222</v>
      </c>
      <c r="H21" s="14">
        <f>F21/E21-1</f>
        <v>1.0145788583702853E-2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390501</v>
      </c>
      <c r="F22" s="12">
        <v>394494</v>
      </c>
      <c r="G22" s="13">
        <f t="shared" ref="G22" si="2">F22-E22</f>
        <v>3993</v>
      </c>
      <c r="H22" s="14">
        <f t="shared" ref="H22:H23" si="3">F22/E22-1</f>
        <v>1.0225325927462503E-2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20846784</v>
      </c>
      <c r="F23" s="19">
        <f>F20+F21+F22</f>
        <v>21236951</v>
      </c>
      <c r="G23" s="19">
        <f>G20+G21+G22</f>
        <v>390167</v>
      </c>
      <c r="H23" s="20">
        <f t="shared" si="3"/>
        <v>1.8715932395135804E-2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44742</v>
      </c>
      <c r="F27" s="29">
        <f>F11</f>
        <v>44772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1971238</v>
      </c>
      <c r="F28" s="12">
        <v>1930771</v>
      </c>
      <c r="G28" s="13">
        <f t="shared" ref="G28:G30" si="4">F28-E28</f>
        <v>-40467</v>
      </c>
      <c r="H28" s="14">
        <f t="shared" ref="H28:H31" si="5">F28/E28-1</f>
        <v>-2.0528723573713603E-2</v>
      </c>
      <c r="I28" s="23"/>
    </row>
    <row r="29" spans="2:10" ht="17.25" x14ac:dyDescent="0.25">
      <c r="B29" s="32" t="s">
        <v>12</v>
      </c>
      <c r="C29" s="32"/>
      <c r="D29" s="33"/>
      <c r="E29" s="12">
        <v>1383</v>
      </c>
      <c r="F29" s="12">
        <v>1335</v>
      </c>
      <c r="G29" s="13">
        <f t="shared" si="4"/>
        <v>-48</v>
      </c>
      <c r="H29" s="14">
        <f t="shared" si="5"/>
        <v>-3.4707158351410028E-2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39586</v>
      </c>
      <c r="F30" s="12">
        <v>27728</v>
      </c>
      <c r="G30" s="13">
        <f t="shared" si="4"/>
        <v>-11858</v>
      </c>
      <c r="H30" s="14">
        <f t="shared" si="5"/>
        <v>-0.29955034608194819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2012207</v>
      </c>
      <c r="F31" s="19">
        <f>F28+F29+F30</f>
        <v>1959834</v>
      </c>
      <c r="G31" s="19">
        <f>G28+G29+G30</f>
        <v>-52373</v>
      </c>
      <c r="H31" s="20">
        <f t="shared" si="5"/>
        <v>-2.6027640297444532E-2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Дмитрий Андреевич</dc:creator>
  <cp:lastModifiedBy>Кузьменков Дмитрий Андреевич</cp:lastModifiedBy>
  <dcterms:created xsi:type="dcterms:W3CDTF">2015-06-05T18:19:34Z</dcterms:created>
  <dcterms:modified xsi:type="dcterms:W3CDTF">2022-08-01T12:25:31Z</dcterms:modified>
</cp:coreProperties>
</file>