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Rabota\HFT\ТЗ\ТЗ_2\ФЗ_ДРБ\пост-анализ\Q4_2022\"/>
    </mc:Choice>
  </mc:AlternateContent>
  <xr:revisionPtr revIDLastSave="0" documentId="8_{FFCD60DD-088B-48CB-9CE8-DAB548AC9486}" xr6:coauthVersionLast="47" xr6:coauthVersionMax="47" xr10:uidLastSave="{00000000-0000-0000-0000-000000000000}"/>
  <bookViews>
    <workbookView xWindow="-108" yWindow="-108" windowWidth="23256" windowHeight="12576" activeTab="11" xr2:uid="{00000000-000D-0000-FFFF-FFFF00000000}"/>
  </bookViews>
  <sheets>
    <sheet name="January" sheetId="2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1" r:id="rId10"/>
    <sheet name="November" sheetId="12" r:id="rId11"/>
    <sheet name="Лист2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3" l="1"/>
  <c r="G30" i="13"/>
  <c r="F30" i="13"/>
  <c r="G29" i="13"/>
  <c r="F29" i="13"/>
  <c r="G28" i="13"/>
  <c r="F28" i="13"/>
  <c r="G23" i="13"/>
  <c r="G22" i="13"/>
  <c r="F22" i="13"/>
  <c r="G21" i="13"/>
  <c r="F21" i="13"/>
  <c r="G20" i="13"/>
  <c r="F20" i="13"/>
  <c r="G15" i="13"/>
  <c r="G14" i="13"/>
  <c r="F14" i="13"/>
  <c r="G13" i="13"/>
  <c r="F13" i="13"/>
  <c r="G12" i="13"/>
  <c r="F12" i="13"/>
  <c r="E11" i="13"/>
  <c r="E19" i="13" s="1"/>
  <c r="D11" i="13"/>
  <c r="D19" i="13" s="1"/>
  <c r="B6" i="13"/>
  <c r="F31" i="13" l="1"/>
  <c r="F23" i="13"/>
  <c r="F15" i="13"/>
  <c r="E27" i="13"/>
  <c r="D27" i="13"/>
  <c r="D31" i="12" l="1"/>
  <c r="D23" i="12"/>
  <c r="D15" i="12"/>
  <c r="G31" i="12"/>
  <c r="G30" i="12"/>
  <c r="F30" i="12"/>
  <c r="G29" i="12"/>
  <c r="F29" i="12"/>
  <c r="G28" i="12"/>
  <c r="F28" i="12"/>
  <c r="G23" i="12"/>
  <c r="G22" i="12"/>
  <c r="F22" i="12"/>
  <c r="G21" i="12"/>
  <c r="F21" i="12"/>
  <c r="G20" i="12"/>
  <c r="F20" i="12"/>
  <c r="G14" i="12"/>
  <c r="F14" i="12"/>
  <c r="G13" i="12"/>
  <c r="F13" i="12"/>
  <c r="G12" i="12"/>
  <c r="F12" i="12"/>
  <c r="F15" i="12" s="1"/>
  <c r="E11" i="12"/>
  <c r="E19" i="12" s="1"/>
  <c r="D11" i="12"/>
  <c r="D19" i="12" s="1"/>
  <c r="B6" i="12"/>
  <c r="F23" i="12" l="1"/>
  <c r="F31" i="12"/>
  <c r="G15" i="12"/>
  <c r="D27" i="12"/>
  <c r="E27" i="12"/>
  <c r="F31" i="11"/>
  <c r="E31" i="11"/>
  <c r="H30" i="11"/>
  <c r="G30" i="11"/>
  <c r="H29" i="11"/>
  <c r="G29" i="11"/>
  <c r="H28" i="11"/>
  <c r="G28" i="11"/>
  <c r="G31" i="11" s="1"/>
  <c r="F23" i="11"/>
  <c r="E23" i="11"/>
  <c r="H22" i="11"/>
  <c r="G22" i="11"/>
  <c r="H21" i="11"/>
  <c r="G21" i="11"/>
  <c r="H20" i="11"/>
  <c r="G20" i="11"/>
  <c r="G23" i="11" s="1"/>
  <c r="F15" i="11"/>
  <c r="E15" i="11"/>
  <c r="H14" i="11"/>
  <c r="G14" i="11"/>
  <c r="H13" i="11"/>
  <c r="G13" i="11"/>
  <c r="H12" i="11"/>
  <c r="G12" i="11"/>
  <c r="F11" i="11"/>
  <c r="F27" i="11" s="1"/>
  <c r="E11" i="11"/>
  <c r="E27" i="11" s="1"/>
  <c r="C6" i="11"/>
  <c r="H31" i="11" l="1"/>
  <c r="H23" i="11"/>
  <c r="G15" i="11"/>
  <c r="H15" i="11"/>
  <c r="E19" i="11"/>
  <c r="F19" i="11"/>
  <c r="F31" i="10"/>
  <c r="E31" i="10"/>
  <c r="H30" i="10"/>
  <c r="G30" i="10"/>
  <c r="H29" i="10"/>
  <c r="G29" i="10"/>
  <c r="H28" i="10"/>
  <c r="G28" i="10"/>
  <c r="F23" i="10"/>
  <c r="E23" i="10"/>
  <c r="H22" i="10"/>
  <c r="G22" i="10"/>
  <c r="H21" i="10"/>
  <c r="G21" i="10"/>
  <c r="H20" i="10"/>
  <c r="G20" i="10"/>
  <c r="F15" i="10"/>
  <c r="E15" i="10"/>
  <c r="H14" i="10"/>
  <c r="G14" i="10"/>
  <c r="H13" i="10"/>
  <c r="G13" i="10"/>
  <c r="H12" i="10"/>
  <c r="G12" i="10"/>
  <c r="F11" i="10"/>
  <c r="F27" i="10" s="1"/>
  <c r="E11" i="10"/>
  <c r="E27" i="10" s="1"/>
  <c r="C6" i="10"/>
  <c r="G15" i="10" l="1"/>
  <c r="G31" i="10"/>
  <c r="H15" i="10"/>
  <c r="H23" i="10"/>
  <c r="G23" i="10"/>
  <c r="H31" i="10"/>
  <c r="E19" i="10"/>
  <c r="F19" i="10"/>
  <c r="F31" i="9"/>
  <c r="E31" i="9"/>
  <c r="H30" i="9"/>
  <c r="G30" i="9"/>
  <c r="H29" i="9"/>
  <c r="G29" i="9"/>
  <c r="H28" i="9"/>
  <c r="G28" i="9"/>
  <c r="G31" i="9" s="1"/>
  <c r="F23" i="9"/>
  <c r="E23" i="9"/>
  <c r="H22" i="9"/>
  <c r="G22" i="9"/>
  <c r="H21" i="9"/>
  <c r="G21" i="9"/>
  <c r="H20" i="9"/>
  <c r="G20" i="9"/>
  <c r="F15" i="9"/>
  <c r="E15" i="9"/>
  <c r="H14" i="9"/>
  <c r="G14" i="9"/>
  <c r="H13" i="9"/>
  <c r="G13" i="9"/>
  <c r="H12" i="9"/>
  <c r="G12" i="9"/>
  <c r="F11" i="9"/>
  <c r="F19" i="9" s="1"/>
  <c r="E11" i="9"/>
  <c r="E27" i="9" s="1"/>
  <c r="C6" i="9"/>
  <c r="F31" i="8"/>
  <c r="E31" i="8"/>
  <c r="H30" i="8"/>
  <c r="G30" i="8"/>
  <c r="H29" i="8"/>
  <c r="G29" i="8"/>
  <c r="H28" i="8"/>
  <c r="G28" i="8"/>
  <c r="F23" i="8"/>
  <c r="E23" i="8"/>
  <c r="H22" i="8"/>
  <c r="G22" i="8"/>
  <c r="H21" i="8"/>
  <c r="G21" i="8"/>
  <c r="H20" i="8"/>
  <c r="G20" i="8"/>
  <c r="G23" i="8" s="1"/>
  <c r="F15" i="8"/>
  <c r="E15" i="8"/>
  <c r="H14" i="8"/>
  <c r="G14" i="8"/>
  <c r="H13" i="8"/>
  <c r="G13" i="8"/>
  <c r="G15" i="8" s="1"/>
  <c r="H12" i="8"/>
  <c r="G12" i="8"/>
  <c r="F11" i="8"/>
  <c r="F19" i="8" s="1"/>
  <c r="E11" i="8"/>
  <c r="E19" i="8" s="1"/>
  <c r="C6" i="8"/>
  <c r="F31" i="7"/>
  <c r="E31" i="7"/>
  <c r="H30" i="7"/>
  <c r="G30" i="7"/>
  <c r="H29" i="7"/>
  <c r="G29" i="7"/>
  <c r="H28" i="7"/>
  <c r="G28" i="7"/>
  <c r="G31" i="7" s="1"/>
  <c r="F23" i="7"/>
  <c r="E23" i="7"/>
  <c r="H22" i="7"/>
  <c r="G22" i="7"/>
  <c r="H21" i="7"/>
  <c r="G21" i="7"/>
  <c r="H20" i="7"/>
  <c r="G20" i="7"/>
  <c r="F15" i="7"/>
  <c r="E15" i="7"/>
  <c r="H14" i="7"/>
  <c r="G14" i="7"/>
  <c r="H13" i="7"/>
  <c r="G13" i="7"/>
  <c r="H12" i="7"/>
  <c r="G12" i="7"/>
  <c r="F11" i="7"/>
  <c r="F27" i="7" s="1"/>
  <c r="E11" i="7"/>
  <c r="E19" i="7" s="1"/>
  <c r="C6" i="7"/>
  <c r="F31" i="5"/>
  <c r="E31" i="5"/>
  <c r="F23" i="5"/>
  <c r="E23" i="5"/>
  <c r="F15" i="5"/>
  <c r="E15" i="5"/>
  <c r="F31" i="4"/>
  <c r="E31" i="4"/>
  <c r="F23" i="4"/>
  <c r="E23" i="4"/>
  <c r="F15" i="4"/>
  <c r="E15" i="4"/>
  <c r="F31" i="3"/>
  <c r="E31" i="3"/>
  <c r="F23" i="3"/>
  <c r="E23" i="3"/>
  <c r="F15" i="3"/>
  <c r="E15" i="3"/>
  <c r="F31" i="2"/>
  <c r="E31" i="2"/>
  <c r="F23" i="2"/>
  <c r="E23" i="2"/>
  <c r="F15" i="2"/>
  <c r="E15" i="2"/>
  <c r="F31" i="6"/>
  <c r="E31" i="6"/>
  <c r="H31" i="6" s="1"/>
  <c r="F23" i="6"/>
  <c r="E23" i="6"/>
  <c r="H23" i="6" s="1"/>
  <c r="F15" i="6"/>
  <c r="H15" i="6" s="1"/>
  <c r="E15" i="6"/>
  <c r="H30" i="6"/>
  <c r="G30" i="6"/>
  <c r="G31" i="6" s="1"/>
  <c r="H29" i="6"/>
  <c r="G29" i="6"/>
  <c r="H28" i="6"/>
  <c r="G28" i="6"/>
  <c r="H22" i="6"/>
  <c r="G22" i="6"/>
  <c r="H21" i="6"/>
  <c r="G21" i="6"/>
  <c r="G23" i="6" s="1"/>
  <c r="H20" i="6"/>
  <c r="G20" i="6"/>
  <c r="H14" i="6"/>
  <c r="G14" i="6"/>
  <c r="H13" i="6"/>
  <c r="G13" i="6"/>
  <c r="H12" i="6"/>
  <c r="G12" i="6"/>
  <c r="G15" i="6" s="1"/>
  <c r="F11" i="6"/>
  <c r="F27" i="6" s="1"/>
  <c r="C6" i="6"/>
  <c r="H15" i="9" l="1"/>
  <c r="H31" i="9"/>
  <c r="H31" i="7"/>
  <c r="E11" i="6"/>
  <c r="E27" i="6" s="1"/>
  <c r="H23" i="9"/>
  <c r="G15" i="7"/>
  <c r="G23" i="7"/>
  <c r="G31" i="8"/>
  <c r="G23" i="9"/>
  <c r="G15" i="9"/>
  <c r="E19" i="9"/>
  <c r="F27" i="9"/>
  <c r="H31" i="8"/>
  <c r="H23" i="8"/>
  <c r="H15" i="8"/>
  <c r="F27" i="8"/>
  <c r="E27" i="8"/>
  <c r="H23" i="7"/>
  <c r="H15" i="7"/>
  <c r="E27" i="7"/>
  <c r="F19" i="7"/>
  <c r="F19" i="6"/>
  <c r="E19" i="6" l="1"/>
  <c r="H31" i="5"/>
  <c r="H30" i="5"/>
  <c r="G30" i="5"/>
  <c r="H29" i="5"/>
  <c r="G29" i="5"/>
  <c r="H28" i="5"/>
  <c r="G28" i="5"/>
  <c r="G31" i="5" s="1"/>
  <c r="H22" i="5"/>
  <c r="G22" i="5"/>
  <c r="H21" i="5"/>
  <c r="G21" i="5"/>
  <c r="H20" i="5"/>
  <c r="G20" i="5"/>
  <c r="H15" i="5"/>
  <c r="H14" i="5"/>
  <c r="G14" i="5"/>
  <c r="H13" i="5"/>
  <c r="G13" i="5"/>
  <c r="H12" i="5"/>
  <c r="G12" i="5"/>
  <c r="G15" i="5" s="1"/>
  <c r="F11" i="5"/>
  <c r="F27" i="5" s="1"/>
  <c r="E11" i="5"/>
  <c r="E27" i="5" s="1"/>
  <c r="C6" i="5"/>
  <c r="F11" i="4"/>
  <c r="H30" i="4"/>
  <c r="G30" i="4"/>
  <c r="H29" i="4"/>
  <c r="G29" i="4"/>
  <c r="H28" i="4"/>
  <c r="G28" i="4"/>
  <c r="G31" i="4" s="1"/>
  <c r="H22" i="4"/>
  <c r="G22" i="4"/>
  <c r="H21" i="4"/>
  <c r="G21" i="4"/>
  <c r="H20" i="4"/>
  <c r="G20" i="4"/>
  <c r="G23" i="4" s="1"/>
  <c r="H14" i="4"/>
  <c r="G14" i="4"/>
  <c r="H13" i="4"/>
  <c r="G13" i="4"/>
  <c r="H12" i="4"/>
  <c r="G12" i="4"/>
  <c r="F11" i="3"/>
  <c r="H30" i="3"/>
  <c r="G30" i="3"/>
  <c r="H29" i="3"/>
  <c r="G29" i="3"/>
  <c r="H28" i="3"/>
  <c r="G28" i="3"/>
  <c r="G31" i="3" s="1"/>
  <c r="H22" i="3"/>
  <c r="G22" i="3"/>
  <c r="H21" i="3"/>
  <c r="G21" i="3"/>
  <c r="H20" i="3"/>
  <c r="G20" i="3"/>
  <c r="G23" i="3" s="1"/>
  <c r="H14" i="3"/>
  <c r="G14" i="3"/>
  <c r="H13" i="3"/>
  <c r="G13" i="3"/>
  <c r="H12" i="3"/>
  <c r="G12" i="3"/>
  <c r="F11" i="2"/>
  <c r="H30" i="2"/>
  <c r="G30" i="2"/>
  <c r="H29" i="2"/>
  <c r="G29" i="2"/>
  <c r="H28" i="2"/>
  <c r="G28" i="2"/>
  <c r="G31" i="2" s="1"/>
  <c r="H22" i="2"/>
  <c r="G22" i="2"/>
  <c r="H21" i="2"/>
  <c r="G21" i="2"/>
  <c r="H20" i="2"/>
  <c r="G20" i="2"/>
  <c r="H14" i="2"/>
  <c r="G14" i="2"/>
  <c r="H13" i="2"/>
  <c r="G13" i="2"/>
  <c r="H12" i="2"/>
  <c r="G12" i="2"/>
  <c r="G15" i="3" l="1"/>
  <c r="G23" i="5"/>
  <c r="G23" i="2"/>
  <c r="G15" i="4"/>
  <c r="G15" i="2"/>
  <c r="H31" i="3"/>
  <c r="H23" i="4"/>
  <c r="H23" i="5"/>
  <c r="F19" i="5"/>
  <c r="E19" i="5"/>
  <c r="H31" i="4"/>
  <c r="H15" i="4"/>
  <c r="F19" i="4"/>
  <c r="E11" i="4"/>
  <c r="E19" i="4" s="1"/>
  <c r="C6" i="4"/>
  <c r="F27" i="4"/>
  <c r="H23" i="3"/>
  <c r="H15" i="3"/>
  <c r="F27" i="3"/>
  <c r="F19" i="3"/>
  <c r="E11" i="3"/>
  <c r="E27" i="3" s="1"/>
  <c r="C6" i="3"/>
  <c r="F19" i="2"/>
  <c r="E11" i="2"/>
  <c r="E19" i="2" s="1"/>
  <c r="C6" i="2"/>
  <c r="H15" i="2"/>
  <c r="H23" i="2"/>
  <c r="H31" i="2"/>
  <c r="F27" i="2"/>
  <c r="E27" i="4" l="1"/>
  <c r="E19" i="3"/>
  <c r="E27" i="2"/>
</calcChain>
</file>

<file path=xl/sharedStrings.xml><?xml version="1.0" encoding="utf-8"?>
<sst xmlns="http://schemas.openxmlformats.org/spreadsheetml/2006/main" count="348" uniqueCount="15">
  <si>
    <t>Clients of Trading members on the securities market of the Moscow Exchange</t>
  </si>
  <si>
    <t>Number of clients dynamic for</t>
  </si>
  <si>
    <t>Number of registered clients in the Trading System (as of the last day of the month):</t>
  </si>
  <si>
    <t>Number of unique clients in the Trading System (as of the last day of the month):</t>
  </si>
  <si>
    <t>Number of active clients in the Trading System (who have made at least one deal during the month):</t>
  </si>
  <si>
    <t>Table 1</t>
  </si>
  <si>
    <t>Table 2</t>
  </si>
  <si>
    <t>Table 3</t>
  </si>
  <si>
    <t>Change (units)</t>
  </si>
  <si>
    <t>Change (%)</t>
  </si>
  <si>
    <t>Client groups</t>
  </si>
  <si>
    <t>Total</t>
  </si>
  <si>
    <t>Legal entities</t>
  </si>
  <si>
    <t>Individuals</t>
  </si>
  <si>
    <t>Trust management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</si>
</sst>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mmmm\ yyyy;@"/>
    <numFmt numFmtId="165" formatCode="_(* #,##0.00_);_(* \(#,##0.00\);_(* &quot;-&quot;??_);_(@_)"/>
    <numFmt numFmtId="166" formatCode="[$-809]mmmm\ yyyy;@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6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2" borderId="2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0" borderId="3" xfId="1" applyFont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1" fontId="1" fillId="0" borderId="0" xfId="1" applyNumberFormat="1"/>
    <xf numFmtId="3" fontId="7" fillId="0" borderId="5" xfId="1" applyNumberFormat="1" applyFont="1" applyBorder="1" applyAlignment="1">
      <alignment vertical="center" wrapText="1"/>
    </xf>
    <xf numFmtId="3" fontId="4" fillId="0" borderId="5" xfId="1" applyNumberFormat="1" applyFont="1" applyBorder="1" applyAlignment="1">
      <alignment vertical="center"/>
    </xf>
    <xf numFmtId="10" fontId="4" fillId="0" borderId="5" xfId="2" applyNumberFormat="1" applyFont="1" applyBorder="1" applyAlignment="1">
      <alignment vertical="center"/>
    </xf>
    <xf numFmtId="4" fontId="4" fillId="0" borderId="0" xfId="1" applyNumberFormat="1" applyFont="1" applyAlignment="1">
      <alignment vertical="center"/>
    </xf>
    <xf numFmtId="2" fontId="1" fillId="0" borderId="0" xfId="1" applyNumberFormat="1"/>
    <xf numFmtId="0" fontId="6" fillId="0" borderId="3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10" fontId="6" fillId="0" borderId="3" xfId="2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4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3" fontId="6" fillId="0" borderId="0" xfId="1" applyNumberFormat="1" applyFont="1" applyAlignment="1">
      <alignment vertical="center" wrapText="1"/>
    </xf>
    <xf numFmtId="3" fontId="5" fillId="0" borderId="0" xfId="1" applyNumberFormat="1" applyFont="1" applyAlignment="1">
      <alignment vertical="center"/>
    </xf>
    <xf numFmtId="10" fontId="5" fillId="0" borderId="0" xfId="2" applyNumberFormat="1" applyFont="1" applyBorder="1" applyAlignment="1">
      <alignment vertical="center"/>
    </xf>
    <xf numFmtId="166" fontId="3" fillId="2" borderId="0" xfId="1" applyNumberFormat="1" applyFont="1" applyFill="1" applyAlignment="1">
      <alignment vertical="center"/>
    </xf>
    <xf numFmtId="166" fontId="6" fillId="0" borderId="3" xfId="1" applyNumberFormat="1" applyFont="1" applyBorder="1" applyAlignment="1">
      <alignment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 xr:uid="{0DD278A2-17E1-427F-9345-5A3C444B249D}"/>
    <cellStyle name="Процентный 2" xfId="2" xr:uid="{366F9480-2809-435C-956B-E959FB0E4C05}"/>
    <cellStyle name="Финансовый 2" xfId="3" xr:uid="{B8B68CE0-D2C8-45E9-A0EE-051EC77A7B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7AF67942-9698-409E-9BFC-0FCDA234CFF5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BF4E94E-1729-4A82-8663-AA88A32DF31B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309F1ABA-5712-4E6D-923F-18FB7170B43B}"/>
            </a:ext>
          </a:extLst>
        </xdr:cNvPr>
        <xdr:cNvSpPr/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0B0321A-92BA-4A0F-9FFF-2391393AD9DC}"/>
            </a:ext>
          </a:extLst>
        </xdr:cNvPr>
        <xdr:cNvSpPr>
          <a:spLocks noChangeAspect="1" noChangeArrowheads="1"/>
        </xdr:cNvSpPr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5CE0B6AA-3D03-45DF-96BE-069C650C6D4C}"/>
            </a:ext>
          </a:extLst>
        </xdr:cNvPr>
        <xdr:cNvSpPr/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C0EB38CC-F505-45D7-B169-B174EBD79CD3}"/>
            </a:ext>
          </a:extLst>
        </xdr:cNvPr>
        <xdr:cNvSpPr>
          <a:spLocks noChangeAspect="1" noChangeArrowheads="1"/>
        </xdr:cNvSpPr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B43D8D21-8F47-4A94-BEDC-EF3F270EE21C}"/>
            </a:ext>
          </a:extLst>
        </xdr:cNvPr>
        <xdr:cNvSpPr/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28F10215-DB55-4ED0-955F-51BF3518E2AF}"/>
            </a:ext>
          </a:extLst>
        </xdr:cNvPr>
        <xdr:cNvSpPr>
          <a:spLocks noChangeAspect="1" noChangeArrowheads="1"/>
        </xdr:cNvSpPr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B3C85BE3-6991-4BED-91E1-3EC20043D0C0}"/>
            </a:ext>
          </a:extLst>
        </xdr:cNvPr>
        <xdr:cNvSpPr/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C884670-AA9D-4E28-8984-58CC6001ED24}"/>
            </a:ext>
          </a:extLst>
        </xdr:cNvPr>
        <xdr:cNvSpPr>
          <a:spLocks noChangeAspect="1" noChangeArrowheads="1"/>
        </xdr:cNvSpPr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2EEF3904-4F6B-46F3-BDF1-335D65B63C02}"/>
            </a:ext>
          </a:extLst>
        </xdr:cNvPr>
        <xdr:cNvSpPr/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B43A494-A414-4D1F-8935-DA5E76A2A2F4}"/>
            </a:ext>
          </a:extLst>
        </xdr:cNvPr>
        <xdr:cNvSpPr>
          <a:spLocks noChangeAspect="1" noChangeArrowheads="1"/>
        </xdr:cNvSpPr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6C84D566-4AD7-402C-A34B-97F184B13867}"/>
            </a:ext>
          </a:extLst>
        </xdr:cNvPr>
        <xdr:cNvSpPr/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35B9F87-8F0F-4C6E-870A-DAF5D7118572}"/>
            </a:ext>
          </a:extLst>
        </xdr:cNvPr>
        <xdr:cNvSpPr>
          <a:spLocks noChangeAspect="1" noChangeArrowheads="1"/>
        </xdr:cNvSpPr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30CB7502-A8DD-4918-BDD7-54B4AE31B434}"/>
            </a:ext>
          </a:extLst>
        </xdr:cNvPr>
        <xdr:cNvSpPr/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5A637D04-6DDB-4843-807B-8759DC31C066}"/>
            </a:ext>
          </a:extLst>
        </xdr:cNvPr>
        <xdr:cNvSpPr>
          <a:spLocks noChangeAspect="1" noChangeArrowheads="1"/>
        </xdr:cNvSpPr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C9E123AA-85D9-4805-801F-04D2E830B924}"/>
            </a:ext>
          </a:extLst>
        </xdr:cNvPr>
        <xdr:cNvSpPr/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ACA2AE9C-DF6F-4A23-A141-55A53755F40F}"/>
            </a:ext>
          </a:extLst>
        </xdr:cNvPr>
        <xdr:cNvSpPr>
          <a:spLocks noChangeAspect="1" noChangeArrowheads="1"/>
        </xdr:cNvSpPr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3FE566FE-8C4E-4C66-B58B-2D48CBAE4E1F}"/>
            </a:ext>
          </a:extLst>
        </xdr:cNvPr>
        <xdr:cNvSpPr/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A79045F-3734-493F-A922-7B6BF3716D23}"/>
            </a:ext>
          </a:extLst>
        </xdr:cNvPr>
        <xdr:cNvSpPr>
          <a:spLocks noChangeAspect="1" noChangeArrowheads="1"/>
        </xdr:cNvSpPr>
      </xdr:nvSpPr>
      <xdr:spPr bwMode="auto">
        <a:xfrm>
          <a:off x="123825" y="68484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BBDE-65FB-49B8-92B1-CC150683DF89}">
  <sheetPr codeName="Лист2">
    <pageSetUpPr fitToPage="1"/>
  </sheetPr>
  <dimension ref="B2:P32"/>
  <sheetViews>
    <sheetView topLeftCell="B1" zoomScaleNormal="100" workbookViewId="0">
      <selection activeCell="J5" sqref="J5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44592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44592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44561</v>
      </c>
      <c r="F11" s="29">
        <f>B3</f>
        <v>44592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27657626</v>
      </c>
      <c r="F12" s="12">
        <v>28764465</v>
      </c>
      <c r="G12" s="13">
        <f t="shared" ref="G12:G14" si="0">F12-E12</f>
        <v>1106839</v>
      </c>
      <c r="H12" s="14">
        <f t="shared" ref="H12:H15" si="1">F12/E12-1</f>
        <v>4.0019306067700766E-2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95603</v>
      </c>
      <c r="F13" s="12">
        <v>29405</v>
      </c>
      <c r="G13" s="13">
        <f t="shared" si="0"/>
        <v>-66198</v>
      </c>
      <c r="H13" s="14">
        <f t="shared" si="1"/>
        <v>-0.6924259698963422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425405</v>
      </c>
      <c r="F14" s="12">
        <v>445190</v>
      </c>
      <c r="G14" s="13">
        <f t="shared" si="0"/>
        <v>19785</v>
      </c>
      <c r="H14" s="14">
        <f t="shared" si="1"/>
        <v>4.6508621196271749E-2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28178634</v>
      </c>
      <c r="F15" s="19">
        <f>F12+F13+F14</f>
        <v>29239060</v>
      </c>
      <c r="G15" s="19">
        <f>G12+G13+G14</f>
        <v>1060426</v>
      </c>
      <c r="H15" s="20">
        <f t="shared" si="1"/>
        <v>3.7632271315919619E-2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44561</v>
      </c>
      <c r="F19" s="29">
        <f>F11</f>
        <v>44592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16779069</v>
      </c>
      <c r="F20" s="12">
        <v>17405817</v>
      </c>
      <c r="G20" s="13">
        <f>F20-E20</f>
        <v>626748</v>
      </c>
      <c r="H20" s="14">
        <f>F20/E20-1</f>
        <v>3.7352966365416407E-2</v>
      </c>
      <c r="I20" s="16"/>
    </row>
    <row r="21" spans="2:10" ht="17.25" x14ac:dyDescent="0.2">
      <c r="B21" s="32" t="s">
        <v>12</v>
      </c>
      <c r="C21" s="32"/>
      <c r="D21" s="33"/>
      <c r="E21" s="12">
        <v>20446</v>
      </c>
      <c r="F21" s="12">
        <v>20536</v>
      </c>
      <c r="G21" s="13">
        <f>F21-E21</f>
        <v>90</v>
      </c>
      <c r="H21" s="14">
        <f>F21/E21-1</f>
        <v>4.4018389905116084E-3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327432</v>
      </c>
      <c r="F22" s="12">
        <v>345411</v>
      </c>
      <c r="G22" s="13">
        <f t="shared" ref="G22" si="2">F22-E22</f>
        <v>17979</v>
      </c>
      <c r="H22" s="14">
        <f t="shared" ref="H22:H23" si="3">F22/E22-1</f>
        <v>5.4909110899362235E-2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17126947</v>
      </c>
      <c r="F23" s="19">
        <f>F20+F21+F22</f>
        <v>17771764</v>
      </c>
      <c r="G23" s="19">
        <f>G20+G21+G22</f>
        <v>644817</v>
      </c>
      <c r="H23" s="20">
        <f t="shared" si="3"/>
        <v>3.7649266970931849E-2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44561</v>
      </c>
      <c r="F27" s="29">
        <f>F11</f>
        <v>44592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2620855</v>
      </c>
      <c r="F28" s="12">
        <v>2841195</v>
      </c>
      <c r="G28" s="13">
        <f t="shared" ref="G28:G30" si="4">F28-E28</f>
        <v>220340</v>
      </c>
      <c r="H28" s="14">
        <f t="shared" ref="H28:H31" si="5">F28/E28-1</f>
        <v>8.4071800996239787E-2</v>
      </c>
      <c r="I28" s="23"/>
    </row>
    <row r="29" spans="2:10" ht="17.25" x14ac:dyDescent="0.25">
      <c r="B29" s="32" t="s">
        <v>12</v>
      </c>
      <c r="C29" s="32"/>
      <c r="D29" s="33"/>
      <c r="E29" s="12">
        <v>1635</v>
      </c>
      <c r="F29" s="12">
        <v>1570</v>
      </c>
      <c r="G29" s="13">
        <f t="shared" si="4"/>
        <v>-65</v>
      </c>
      <c r="H29" s="14">
        <f t="shared" si="5"/>
        <v>-3.9755351681957207E-2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97701</v>
      </c>
      <c r="F30" s="12">
        <v>60927</v>
      </c>
      <c r="G30" s="13">
        <f t="shared" si="4"/>
        <v>-36774</v>
      </c>
      <c r="H30" s="14">
        <f t="shared" si="5"/>
        <v>-0.37639328154266594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2720191</v>
      </c>
      <c r="F31" s="19">
        <f>F28+F29+F30</f>
        <v>2903692</v>
      </c>
      <c r="G31" s="19">
        <f>G28+G29+G30</f>
        <v>183501</v>
      </c>
      <c r="H31" s="20">
        <f t="shared" si="5"/>
        <v>6.7458865939928447E-2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D95F1-9D26-4E30-AA09-35E8700FC453}">
  <sheetPr>
    <pageSetUpPr fitToPage="1"/>
  </sheetPr>
  <dimension ref="B2:P32"/>
  <sheetViews>
    <sheetView topLeftCell="B10" zoomScaleNormal="100" workbookViewId="0">
      <selection activeCell="B1" sqref="B1:H31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3" width="19.5703125" style="4" customWidth="1"/>
    <col min="4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44864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44864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44834</v>
      </c>
      <c r="F11" s="29">
        <f>B3</f>
        <v>44864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36343238</v>
      </c>
      <c r="F12" s="12">
        <v>37074669</v>
      </c>
      <c r="G12" s="13">
        <f t="shared" ref="G12:G14" si="0">F12-E12</f>
        <v>731431</v>
      </c>
      <c r="H12" s="14">
        <f t="shared" ref="H12:H15" si="1">F12/E12-1</f>
        <v>2.0125642079552808E-2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33388</v>
      </c>
      <c r="F13" s="12">
        <v>35413</v>
      </c>
      <c r="G13" s="13">
        <f t="shared" si="0"/>
        <v>2025</v>
      </c>
      <c r="H13" s="14">
        <f t="shared" si="1"/>
        <v>6.0650533125673922E-2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518447</v>
      </c>
      <c r="F14" s="12">
        <v>519330</v>
      </c>
      <c r="G14" s="13">
        <f t="shared" si="0"/>
        <v>883</v>
      </c>
      <c r="H14" s="14">
        <f t="shared" si="1"/>
        <v>1.7031634863351464E-3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36895073</v>
      </c>
      <c r="F15" s="19">
        <f>F12+F13+F14</f>
        <v>37629412</v>
      </c>
      <c r="G15" s="19">
        <f>G12+G13+G14</f>
        <v>734339</v>
      </c>
      <c r="H15" s="20">
        <f t="shared" si="1"/>
        <v>1.9903443476043448E-2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44834</v>
      </c>
      <c r="F19" s="29">
        <f>F11</f>
        <v>44864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21697527</v>
      </c>
      <c r="F20" s="12">
        <v>22167936</v>
      </c>
      <c r="G20" s="13">
        <f>F20-E20</f>
        <v>470409</v>
      </c>
      <c r="H20" s="14">
        <f>F20/E20-1</f>
        <v>2.1680304856862342E-2</v>
      </c>
      <c r="I20" s="16"/>
    </row>
    <row r="21" spans="2:10" ht="17.25" x14ac:dyDescent="0.2">
      <c r="B21" s="32" t="s">
        <v>12</v>
      </c>
      <c r="C21" s="32"/>
      <c r="D21" s="33"/>
      <c r="E21" s="12">
        <v>22604</v>
      </c>
      <c r="F21" s="12">
        <v>22732</v>
      </c>
      <c r="G21" s="13">
        <f>F21-E21</f>
        <v>128</v>
      </c>
      <c r="H21" s="14">
        <f>F21/E21-1</f>
        <v>5.6627145637939691E-3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404463</v>
      </c>
      <c r="F22" s="12">
        <v>405426</v>
      </c>
      <c r="G22" s="13">
        <f t="shared" ref="G22" si="2">F22-E22</f>
        <v>963</v>
      </c>
      <c r="H22" s="14">
        <f t="shared" ref="H22:H23" si="3">F22/E22-1</f>
        <v>2.3809347208521014E-3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22124594</v>
      </c>
      <c r="F23" s="19">
        <f>F20+F21+F22</f>
        <v>22596094</v>
      </c>
      <c r="G23" s="19">
        <f>G20+G21+G22</f>
        <v>471500</v>
      </c>
      <c r="H23" s="20">
        <f t="shared" si="3"/>
        <v>2.1311125528450381E-2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44834</v>
      </c>
      <c r="F27" s="29">
        <f>F11</f>
        <v>44864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2262906</v>
      </c>
      <c r="F28" s="12">
        <v>2113932</v>
      </c>
      <c r="G28" s="13">
        <f t="shared" ref="G28:G30" si="4">F28-E28</f>
        <v>-148974</v>
      </c>
      <c r="H28" s="14">
        <f t="shared" ref="H28:H31" si="5">F28/E28-1</f>
        <v>-6.5833048301608632E-2</v>
      </c>
      <c r="I28" s="23"/>
    </row>
    <row r="29" spans="2:10" ht="17.25" x14ac:dyDescent="0.25">
      <c r="B29" s="32" t="s">
        <v>12</v>
      </c>
      <c r="C29" s="32"/>
      <c r="D29" s="33"/>
      <c r="E29" s="12">
        <v>1451</v>
      </c>
      <c r="F29" s="12">
        <v>1412</v>
      </c>
      <c r="G29" s="13">
        <f t="shared" si="4"/>
        <v>-39</v>
      </c>
      <c r="H29" s="14">
        <f t="shared" si="5"/>
        <v>-2.6878015161957314E-2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23486</v>
      </c>
      <c r="F30" s="12">
        <v>29179</v>
      </c>
      <c r="G30" s="13">
        <f t="shared" si="4"/>
        <v>5693</v>
      </c>
      <c r="H30" s="14">
        <f t="shared" si="5"/>
        <v>0.24239972749723249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2287843</v>
      </c>
      <c r="F31" s="19">
        <f>F28+F29+F30</f>
        <v>2144523</v>
      </c>
      <c r="G31" s="19">
        <f>G28+G29+G30</f>
        <v>-143320</v>
      </c>
      <c r="H31" s="20">
        <f t="shared" si="5"/>
        <v>-6.2644158711939624E-2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13:D13"/>
    <mergeCell ref="B2:H2"/>
    <mergeCell ref="B3:H3"/>
    <mergeCell ref="I3:N3"/>
    <mergeCell ref="B11:D11"/>
    <mergeCell ref="B12:D12"/>
    <mergeCell ref="B28:D28"/>
    <mergeCell ref="B29:D29"/>
    <mergeCell ref="B30:D30"/>
    <mergeCell ref="B14:D14"/>
    <mergeCell ref="B19:D19"/>
    <mergeCell ref="B20:D20"/>
    <mergeCell ref="B21:D21"/>
    <mergeCell ref="B22:D22"/>
    <mergeCell ref="B27:D27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B89D-0080-4F9F-A732-401FE32BF5A1}">
  <dimension ref="A1:G31"/>
  <sheetViews>
    <sheetView topLeftCell="A11" workbookViewId="0">
      <selection sqref="A1:G31"/>
    </sheetView>
  </sheetViews>
  <sheetFormatPr defaultRowHeight="15" x14ac:dyDescent="0.25"/>
  <cols>
    <col min="1" max="1" width="50.5703125" customWidth="1"/>
    <col min="2" max="2" width="41.42578125" customWidth="1"/>
    <col min="3" max="3" width="32.5703125" customWidth="1"/>
    <col min="4" max="4" width="19.42578125" bestFit="1" customWidth="1"/>
    <col min="5" max="5" width="19.140625" bestFit="1" customWidth="1"/>
    <col min="6" max="6" width="10.5703125" bestFit="1" customWidth="1"/>
    <col min="7" max="7" width="10.140625" bestFit="1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ht="20.25" x14ac:dyDescent="0.25">
      <c r="A2" s="38" t="s">
        <v>0</v>
      </c>
      <c r="B2" s="38"/>
      <c r="C2" s="38"/>
      <c r="D2" s="38"/>
      <c r="E2" s="38"/>
      <c r="F2" s="38"/>
      <c r="G2" s="38"/>
    </row>
    <row r="3" spans="1:7" ht="21" thickBot="1" x14ac:dyDescent="0.3">
      <c r="A3" s="39">
        <v>44895</v>
      </c>
      <c r="B3" s="39"/>
      <c r="C3" s="39"/>
      <c r="D3" s="39"/>
      <c r="E3" s="39"/>
      <c r="F3" s="39"/>
      <c r="G3" s="39"/>
    </row>
    <row r="4" spans="1:7" ht="18" thickTop="1" x14ac:dyDescent="0.25">
      <c r="A4" s="1"/>
      <c r="B4" s="1"/>
      <c r="C4" s="1"/>
      <c r="D4" s="1"/>
      <c r="E4" s="1"/>
      <c r="F4" s="1"/>
      <c r="G4" s="1"/>
    </row>
    <row r="5" spans="1:7" ht="17.25" x14ac:dyDescent="0.25">
      <c r="A5" s="2"/>
      <c r="B5" s="2"/>
      <c r="C5" s="2"/>
      <c r="D5" s="2"/>
      <c r="E5" s="2"/>
      <c r="F5" s="2"/>
      <c r="G5" s="2"/>
    </row>
    <row r="6" spans="1:7" ht="17.25" x14ac:dyDescent="0.25">
      <c r="A6" s="2" t="s">
        <v>1</v>
      </c>
      <c r="B6" s="28">
        <f>A3</f>
        <v>44895</v>
      </c>
      <c r="C6" s="2"/>
      <c r="D6" s="2"/>
      <c r="E6" s="2"/>
      <c r="F6" s="2"/>
      <c r="G6" s="2"/>
    </row>
    <row r="7" spans="1:7" ht="18" thickBot="1" x14ac:dyDescent="0.3">
      <c r="A7" s="3"/>
      <c r="B7" s="3"/>
      <c r="C7" s="3"/>
      <c r="D7" s="3"/>
      <c r="E7" s="3"/>
      <c r="F7" s="3"/>
      <c r="G7" s="3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5"/>
      <c r="B9" s="5"/>
      <c r="C9" s="5"/>
      <c r="D9" s="5"/>
      <c r="E9" s="5"/>
      <c r="F9" s="5"/>
      <c r="G9" s="5"/>
    </row>
    <row r="10" spans="1:7" ht="18" thickBot="1" x14ac:dyDescent="0.3">
      <c r="A10" s="6" t="s">
        <v>2</v>
      </c>
      <c r="B10" s="7"/>
      <c r="C10" s="7"/>
      <c r="D10" s="7"/>
      <c r="E10" s="7"/>
      <c r="F10" s="7"/>
      <c r="G10" s="8" t="s">
        <v>5</v>
      </c>
    </row>
    <row r="11" spans="1:7" ht="27.75" thickBot="1" x14ac:dyDescent="0.3">
      <c r="A11" s="34" t="s">
        <v>10</v>
      </c>
      <c r="B11" s="34"/>
      <c r="C11" s="35"/>
      <c r="D11" s="29">
        <f>EDATE(E11,-1)</f>
        <v>44864</v>
      </c>
      <c r="E11" s="29">
        <f>A3</f>
        <v>44895</v>
      </c>
      <c r="F11" s="9" t="s">
        <v>8</v>
      </c>
      <c r="G11" s="9" t="s">
        <v>9</v>
      </c>
    </row>
    <row r="12" spans="1:7" ht="17.25" x14ac:dyDescent="0.25">
      <c r="A12" s="36" t="s">
        <v>13</v>
      </c>
      <c r="B12" s="36"/>
      <c r="C12" s="37"/>
      <c r="D12" s="12">
        <v>37074669</v>
      </c>
      <c r="E12" s="12">
        <v>37953258</v>
      </c>
      <c r="F12" s="13">
        <f t="shared" ref="F12:F14" si="0">E12-D12</f>
        <v>878589</v>
      </c>
      <c r="G12" s="14">
        <f t="shared" ref="G12:G15" si="1">E12/D12-1</f>
        <v>2.3697824517327382E-2</v>
      </c>
    </row>
    <row r="13" spans="1:7" ht="17.25" x14ac:dyDescent="0.25">
      <c r="A13" s="32" t="s">
        <v>12</v>
      </c>
      <c r="B13" s="32"/>
      <c r="C13" s="33"/>
      <c r="D13" s="12">
        <v>35413</v>
      </c>
      <c r="E13" s="12">
        <v>34277</v>
      </c>
      <c r="F13" s="13">
        <f t="shared" si="0"/>
        <v>-1136</v>
      </c>
      <c r="G13" s="14">
        <f t="shared" si="1"/>
        <v>-3.2078615197808746E-2</v>
      </c>
    </row>
    <row r="14" spans="1:7" ht="18" thickBot="1" x14ac:dyDescent="0.3">
      <c r="A14" s="30" t="s">
        <v>14</v>
      </c>
      <c r="B14" s="30"/>
      <c r="C14" s="31"/>
      <c r="D14" s="12">
        <v>519330</v>
      </c>
      <c r="E14" s="12">
        <v>520424</v>
      </c>
      <c r="F14" s="13">
        <f t="shared" si="0"/>
        <v>1094</v>
      </c>
      <c r="G14" s="14">
        <f t="shared" si="1"/>
        <v>2.1065603758689821E-3</v>
      </c>
    </row>
    <row r="15" spans="1:7" ht="15.75" thickBot="1" x14ac:dyDescent="0.3">
      <c r="A15" s="17" t="s">
        <v>11</v>
      </c>
      <c r="B15" s="17"/>
      <c r="C15" s="18"/>
      <c r="D15" s="19">
        <f>D12+D13+D14</f>
        <v>37629412</v>
      </c>
      <c r="E15" s="19">
        <v>38507959</v>
      </c>
      <c r="F15" s="19">
        <f>F12+F13+F14</f>
        <v>878547</v>
      </c>
      <c r="G15" s="20">
        <f t="shared" si="1"/>
        <v>2.3347348611240548E-2</v>
      </c>
    </row>
    <row r="16" spans="1:7" x14ac:dyDescent="0.25">
      <c r="A16" s="22"/>
      <c r="B16" s="4"/>
      <c r="C16" s="4"/>
      <c r="D16" s="4"/>
      <c r="E16" s="4"/>
      <c r="F16" s="4"/>
      <c r="G16" s="4"/>
    </row>
    <row r="17" spans="1:7" x14ac:dyDescent="0.25">
      <c r="A17" s="22"/>
      <c r="B17" s="4"/>
      <c r="C17" s="4"/>
      <c r="D17" s="4"/>
      <c r="E17" s="4"/>
      <c r="F17" s="4"/>
      <c r="G17" s="4"/>
    </row>
    <row r="18" spans="1:7" ht="18" thickBot="1" x14ac:dyDescent="0.3">
      <c r="A18" s="6" t="s">
        <v>3</v>
      </c>
      <c r="B18" s="7"/>
      <c r="C18" s="7"/>
      <c r="D18" s="7"/>
      <c r="E18" s="7"/>
      <c r="F18" s="7"/>
      <c r="G18" s="8" t="s">
        <v>6</v>
      </c>
    </row>
    <row r="19" spans="1:7" ht="27.75" thickBot="1" x14ac:dyDescent="0.3">
      <c r="A19" s="34" t="s">
        <v>10</v>
      </c>
      <c r="B19" s="34"/>
      <c r="C19" s="35"/>
      <c r="D19" s="29">
        <f>D11</f>
        <v>44864</v>
      </c>
      <c r="E19" s="29">
        <f>E11</f>
        <v>44895</v>
      </c>
      <c r="F19" s="9" t="s">
        <v>8</v>
      </c>
      <c r="G19" s="9" t="s">
        <v>9</v>
      </c>
    </row>
    <row r="20" spans="1:7" ht="17.25" x14ac:dyDescent="0.25">
      <c r="A20" s="36" t="s">
        <v>13</v>
      </c>
      <c r="B20" s="36"/>
      <c r="C20" s="37"/>
      <c r="D20" s="12">
        <v>22167936</v>
      </c>
      <c r="E20" s="12">
        <v>22637650</v>
      </c>
      <c r="F20" s="13">
        <f>E20-D20</f>
        <v>469714</v>
      </c>
      <c r="G20" s="14">
        <f>E20/D20-1</f>
        <v>2.1188891920294273E-2</v>
      </c>
    </row>
    <row r="21" spans="1:7" ht="17.25" x14ac:dyDescent="0.25">
      <c r="A21" s="32" t="s">
        <v>12</v>
      </c>
      <c r="B21" s="32"/>
      <c r="C21" s="33"/>
      <c r="D21" s="12">
        <v>22732</v>
      </c>
      <c r="E21" s="12">
        <v>22822</v>
      </c>
      <c r="F21" s="13">
        <f>E21-D21</f>
        <v>90</v>
      </c>
      <c r="G21" s="14">
        <f>E21/D21-1</f>
        <v>3.9591764912898508E-3</v>
      </c>
    </row>
    <row r="22" spans="1:7" ht="18" thickBot="1" x14ac:dyDescent="0.3">
      <c r="A22" s="30" t="s">
        <v>14</v>
      </c>
      <c r="B22" s="30"/>
      <c r="C22" s="31"/>
      <c r="D22" s="12">
        <v>405426</v>
      </c>
      <c r="E22" s="12">
        <v>407818</v>
      </c>
      <c r="F22" s="13">
        <f t="shared" ref="F22" si="2">E22-D22</f>
        <v>2392</v>
      </c>
      <c r="G22" s="14">
        <f t="shared" ref="G22:G23" si="3">E22/D22-1</f>
        <v>5.899966948345714E-3</v>
      </c>
    </row>
    <row r="23" spans="1:7" ht="15.75" thickBot="1" x14ac:dyDescent="0.3">
      <c r="A23" s="17" t="s">
        <v>11</v>
      </c>
      <c r="B23" s="17"/>
      <c r="C23" s="18"/>
      <c r="D23" s="19">
        <f>D20+D21+D22</f>
        <v>22596094</v>
      </c>
      <c r="E23" s="19">
        <v>23068290</v>
      </c>
      <c r="F23" s="19">
        <f>F20+F21+F22</f>
        <v>472196</v>
      </c>
      <c r="G23" s="20">
        <f t="shared" si="3"/>
        <v>2.0897240027413666E-2</v>
      </c>
    </row>
    <row r="24" spans="1:7" x14ac:dyDescent="0.25">
      <c r="A24" s="22"/>
      <c r="B24" s="4"/>
      <c r="C24" s="4"/>
      <c r="D24" s="4"/>
      <c r="E24" s="4"/>
      <c r="F24" s="4"/>
      <c r="G24" s="4"/>
    </row>
    <row r="25" spans="1:7" x14ac:dyDescent="0.25">
      <c r="A25" s="22"/>
      <c r="B25" s="4"/>
      <c r="C25" s="4"/>
      <c r="D25" s="4"/>
      <c r="E25" s="4"/>
      <c r="F25" s="4"/>
      <c r="G25" s="4"/>
    </row>
    <row r="26" spans="1:7" ht="18" thickBot="1" x14ac:dyDescent="0.3">
      <c r="A26" s="6" t="s">
        <v>4</v>
      </c>
      <c r="B26" s="7"/>
      <c r="C26" s="7"/>
      <c r="D26" s="7"/>
      <c r="E26" s="7"/>
      <c r="F26" s="7"/>
      <c r="G26" s="8" t="s">
        <v>7</v>
      </c>
    </row>
    <row r="27" spans="1:7" ht="27.75" thickBot="1" x14ac:dyDescent="0.3">
      <c r="A27" s="34" t="s">
        <v>10</v>
      </c>
      <c r="B27" s="34"/>
      <c r="C27" s="35"/>
      <c r="D27" s="29">
        <f>D11</f>
        <v>44864</v>
      </c>
      <c r="E27" s="29">
        <f>E11</f>
        <v>44895</v>
      </c>
      <c r="F27" s="9" t="s">
        <v>8</v>
      </c>
      <c r="G27" s="9" t="s">
        <v>9</v>
      </c>
    </row>
    <row r="28" spans="1:7" ht="17.25" x14ac:dyDescent="0.25">
      <c r="A28" s="36" t="s">
        <v>13</v>
      </c>
      <c r="B28" s="36"/>
      <c r="C28" s="37"/>
      <c r="D28" s="12">
        <v>2113932</v>
      </c>
      <c r="E28" s="12">
        <v>2125792</v>
      </c>
      <c r="F28" s="13">
        <f t="shared" ref="F28:F30" si="4">E28-D28</f>
        <v>11860</v>
      </c>
      <c r="G28" s="14">
        <f t="shared" ref="G28:G31" si="5">E28/D28-1</f>
        <v>5.6103980638924078E-3</v>
      </c>
    </row>
    <row r="29" spans="1:7" ht="17.25" x14ac:dyDescent="0.25">
      <c r="A29" s="32" t="s">
        <v>12</v>
      </c>
      <c r="B29" s="32"/>
      <c r="C29" s="33"/>
      <c r="D29" s="12">
        <v>1412</v>
      </c>
      <c r="E29" s="12">
        <v>1411</v>
      </c>
      <c r="F29" s="13">
        <f t="shared" si="4"/>
        <v>-1</v>
      </c>
      <c r="G29" s="14">
        <f t="shared" si="5"/>
        <v>-7.0821529745046519E-4</v>
      </c>
    </row>
    <row r="30" spans="1:7" ht="18" thickBot="1" x14ac:dyDescent="0.3">
      <c r="A30" s="30" t="s">
        <v>14</v>
      </c>
      <c r="B30" s="30"/>
      <c r="C30" s="31"/>
      <c r="D30" s="12">
        <v>29179</v>
      </c>
      <c r="E30" s="12">
        <v>26589</v>
      </c>
      <c r="F30" s="13">
        <f t="shared" si="4"/>
        <v>-2590</v>
      </c>
      <c r="G30" s="14">
        <f t="shared" si="5"/>
        <v>-8.8762466157167874E-2</v>
      </c>
    </row>
    <row r="31" spans="1:7" ht="15.75" thickBot="1" x14ac:dyDescent="0.3">
      <c r="A31" s="17" t="s">
        <v>11</v>
      </c>
      <c r="B31" s="17"/>
      <c r="C31" s="18"/>
      <c r="D31" s="19">
        <f>D28+D29+D30</f>
        <v>2144523</v>
      </c>
      <c r="E31" s="19">
        <v>2153792</v>
      </c>
      <c r="F31" s="19">
        <f>F28+F29+F30</f>
        <v>9269</v>
      </c>
      <c r="G31" s="20">
        <f t="shared" si="5"/>
        <v>4.3221732758287335E-3</v>
      </c>
    </row>
  </sheetData>
  <mergeCells count="14">
    <mergeCell ref="A29:C29"/>
    <mergeCell ref="A30:C30"/>
    <mergeCell ref="A19:C19"/>
    <mergeCell ref="A20:C20"/>
    <mergeCell ref="A21:C21"/>
    <mergeCell ref="A22:C22"/>
    <mergeCell ref="A27:C27"/>
    <mergeCell ref="A28:C28"/>
    <mergeCell ref="A2:G2"/>
    <mergeCell ref="A3:G3"/>
    <mergeCell ref="A11:C11"/>
    <mergeCell ref="A12:C12"/>
    <mergeCell ref="A13:C13"/>
    <mergeCell ref="A14:C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B77EC-95EF-4358-811E-20C54108018D}">
  <dimension ref="A1:G31"/>
  <sheetViews>
    <sheetView tabSelected="1" topLeftCell="A10" workbookViewId="0">
      <selection activeCell="H21" sqref="H21"/>
    </sheetView>
  </sheetViews>
  <sheetFormatPr defaultRowHeight="15" x14ac:dyDescent="0.25"/>
  <cols>
    <col min="1" max="1" width="116" bestFit="1" customWidth="1"/>
    <col min="2" max="2" width="20" bestFit="1" customWidth="1"/>
    <col min="4" max="5" width="19.140625" bestFit="1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ht="20.25" x14ac:dyDescent="0.25">
      <c r="A2" s="38" t="s">
        <v>0</v>
      </c>
      <c r="B2" s="38"/>
      <c r="C2" s="38"/>
      <c r="D2" s="38"/>
      <c r="E2" s="38"/>
      <c r="F2" s="38"/>
      <c r="G2" s="38"/>
    </row>
    <row r="3" spans="1:7" ht="21" thickBot="1" x14ac:dyDescent="0.3">
      <c r="A3" s="39">
        <v>44926</v>
      </c>
      <c r="B3" s="39"/>
      <c r="C3" s="39"/>
      <c r="D3" s="39"/>
      <c r="E3" s="39"/>
      <c r="F3" s="39"/>
      <c r="G3" s="39"/>
    </row>
    <row r="4" spans="1:7" ht="18" thickTop="1" x14ac:dyDescent="0.25">
      <c r="A4" s="1"/>
      <c r="B4" s="1"/>
      <c r="C4" s="1"/>
      <c r="D4" s="1"/>
      <c r="E4" s="1"/>
      <c r="F4" s="1"/>
      <c r="G4" s="1"/>
    </row>
    <row r="5" spans="1:7" ht="17.25" x14ac:dyDescent="0.25">
      <c r="A5" s="2"/>
      <c r="B5" s="2"/>
      <c r="C5" s="2"/>
      <c r="D5" s="2"/>
      <c r="E5" s="2"/>
      <c r="F5" s="2"/>
      <c r="G5" s="2"/>
    </row>
    <row r="6" spans="1:7" ht="17.25" x14ac:dyDescent="0.25">
      <c r="A6" s="2" t="s">
        <v>1</v>
      </c>
      <c r="B6" s="28">
        <f>A3</f>
        <v>44926</v>
      </c>
      <c r="C6" s="2"/>
      <c r="D6" s="2"/>
      <c r="E6" s="2"/>
      <c r="F6" s="2"/>
      <c r="G6" s="2"/>
    </row>
    <row r="7" spans="1:7" ht="18" thickBot="1" x14ac:dyDescent="0.3">
      <c r="A7" s="3"/>
      <c r="B7" s="3"/>
      <c r="C7" s="3"/>
      <c r="D7" s="3"/>
      <c r="E7" s="3"/>
      <c r="F7" s="3"/>
      <c r="G7" s="3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5"/>
      <c r="B9" s="5"/>
      <c r="C9" s="5"/>
      <c r="D9" s="5"/>
      <c r="E9" s="5"/>
      <c r="F9" s="5"/>
      <c r="G9" s="5"/>
    </row>
    <row r="10" spans="1:7" ht="18" thickBot="1" x14ac:dyDescent="0.3">
      <c r="A10" s="6" t="s">
        <v>2</v>
      </c>
      <c r="B10" s="7"/>
      <c r="C10" s="7"/>
      <c r="D10" s="7"/>
      <c r="E10" s="7"/>
      <c r="F10" s="7"/>
      <c r="G10" s="8" t="s">
        <v>5</v>
      </c>
    </row>
    <row r="11" spans="1:7" ht="27.75" thickBot="1" x14ac:dyDescent="0.3">
      <c r="A11" s="34" t="s">
        <v>10</v>
      </c>
      <c r="B11" s="34"/>
      <c r="C11" s="35"/>
      <c r="D11" s="29">
        <f>EDATE(E11,-1)</f>
        <v>44895</v>
      </c>
      <c r="E11" s="29">
        <f>A3</f>
        <v>44926</v>
      </c>
      <c r="F11" s="9" t="s">
        <v>8</v>
      </c>
      <c r="G11" s="9" t="s">
        <v>9</v>
      </c>
    </row>
    <row r="12" spans="1:7" ht="17.25" x14ac:dyDescent="0.25">
      <c r="A12" s="36" t="s">
        <v>13</v>
      </c>
      <c r="B12" s="36"/>
      <c r="C12" s="37"/>
      <c r="D12" s="12">
        <v>37953258</v>
      </c>
      <c r="E12" s="12">
        <v>38334479</v>
      </c>
      <c r="F12" s="13">
        <f t="shared" ref="F12:F14" si="0">E12-D12</f>
        <v>381221</v>
      </c>
      <c r="G12" s="14">
        <f t="shared" ref="G12:G15" si="1">E12/D12-1</f>
        <v>1.0044486826401133E-2</v>
      </c>
    </row>
    <row r="13" spans="1:7" ht="17.25" x14ac:dyDescent="0.25">
      <c r="A13" s="32" t="s">
        <v>12</v>
      </c>
      <c r="B13" s="32"/>
      <c r="C13" s="33"/>
      <c r="D13" s="12">
        <v>34277</v>
      </c>
      <c r="E13" s="12">
        <v>34659</v>
      </c>
      <c r="F13" s="13">
        <f t="shared" si="0"/>
        <v>382</v>
      </c>
      <c r="G13" s="14">
        <f t="shared" si="1"/>
        <v>1.1144499226886762E-2</v>
      </c>
    </row>
    <row r="14" spans="1:7" ht="18" thickBot="1" x14ac:dyDescent="0.3">
      <c r="A14" s="30" t="s">
        <v>14</v>
      </c>
      <c r="B14" s="30"/>
      <c r="C14" s="31"/>
      <c r="D14" s="12">
        <v>520424</v>
      </c>
      <c r="E14" s="12">
        <v>525078</v>
      </c>
      <c r="F14" s="13">
        <f t="shared" si="0"/>
        <v>4654</v>
      </c>
      <c r="G14" s="14">
        <f t="shared" si="1"/>
        <v>8.9427082532704816E-3</v>
      </c>
    </row>
    <row r="15" spans="1:7" ht="15.75" thickBot="1" x14ac:dyDescent="0.3">
      <c r="A15" s="17" t="s">
        <v>11</v>
      </c>
      <c r="B15" s="17"/>
      <c r="C15" s="18"/>
      <c r="D15" s="19">
        <v>38507959</v>
      </c>
      <c r="E15" s="19">
        <v>38894216</v>
      </c>
      <c r="F15" s="19">
        <f>F12+F13+F14</f>
        <v>386257</v>
      </c>
      <c r="G15" s="20">
        <f t="shared" si="1"/>
        <v>1.0030575757079108E-2</v>
      </c>
    </row>
    <row r="16" spans="1:7" x14ac:dyDescent="0.25">
      <c r="A16" s="22"/>
      <c r="B16" s="4"/>
      <c r="C16" s="4"/>
      <c r="D16" s="4"/>
      <c r="E16" s="4"/>
      <c r="F16" s="4"/>
      <c r="G16" s="4"/>
    </row>
    <row r="17" spans="1:7" x14ac:dyDescent="0.25">
      <c r="A17" s="22"/>
      <c r="B17" s="4"/>
      <c r="C17" s="4"/>
      <c r="D17" s="4"/>
      <c r="E17" s="4"/>
      <c r="F17" s="4"/>
      <c r="G17" s="4"/>
    </row>
    <row r="18" spans="1:7" ht="18" thickBot="1" x14ac:dyDescent="0.3">
      <c r="A18" s="6" t="s">
        <v>3</v>
      </c>
      <c r="B18" s="7"/>
      <c r="C18" s="7"/>
      <c r="D18" s="7"/>
      <c r="E18" s="7"/>
      <c r="F18" s="7"/>
      <c r="G18" s="8" t="s">
        <v>6</v>
      </c>
    </row>
    <row r="19" spans="1:7" ht="27.75" thickBot="1" x14ac:dyDescent="0.3">
      <c r="A19" s="34" t="s">
        <v>10</v>
      </c>
      <c r="B19" s="34"/>
      <c r="C19" s="35"/>
      <c r="D19" s="29">
        <f>D11</f>
        <v>44895</v>
      </c>
      <c r="E19" s="29">
        <f>E11</f>
        <v>44926</v>
      </c>
      <c r="F19" s="9" t="s">
        <v>8</v>
      </c>
      <c r="G19" s="9" t="s">
        <v>9</v>
      </c>
    </row>
    <row r="20" spans="1:7" ht="17.25" x14ac:dyDescent="0.25">
      <c r="A20" s="36" t="s">
        <v>13</v>
      </c>
      <c r="B20" s="36"/>
      <c r="C20" s="37"/>
      <c r="D20" s="12">
        <v>22637650</v>
      </c>
      <c r="E20" s="12">
        <v>22923647</v>
      </c>
      <c r="F20" s="13">
        <f>E20-D20</f>
        <v>285997</v>
      </c>
      <c r="G20" s="14">
        <f>E20/D20-1</f>
        <v>1.2633687684013184E-2</v>
      </c>
    </row>
    <row r="21" spans="1:7" ht="17.25" x14ac:dyDescent="0.25">
      <c r="A21" s="32" t="s">
        <v>12</v>
      </c>
      <c r="B21" s="32"/>
      <c r="C21" s="33"/>
      <c r="D21" s="12">
        <v>22822</v>
      </c>
      <c r="E21" s="12">
        <v>23094</v>
      </c>
      <c r="F21" s="13">
        <f>E21-D21</f>
        <v>272</v>
      </c>
      <c r="G21" s="14">
        <f>E21/D21-1</f>
        <v>1.1918324423801696E-2</v>
      </c>
    </row>
    <row r="22" spans="1:7" ht="18" thickBot="1" x14ac:dyDescent="0.3">
      <c r="A22" s="30" t="s">
        <v>14</v>
      </c>
      <c r="B22" s="30"/>
      <c r="C22" s="31"/>
      <c r="D22" s="12">
        <v>407818</v>
      </c>
      <c r="E22" s="12">
        <v>411551</v>
      </c>
      <c r="F22" s="13">
        <f t="shared" ref="F22" si="2">E22-D22</f>
        <v>3733</v>
      </c>
      <c r="G22" s="14">
        <f t="shared" ref="G22:G23" si="3">E22/D22-1</f>
        <v>9.1535930243393793E-3</v>
      </c>
    </row>
    <row r="23" spans="1:7" ht="15.75" thickBot="1" x14ac:dyDescent="0.3">
      <c r="A23" s="17" t="s">
        <v>11</v>
      </c>
      <c r="B23" s="17"/>
      <c r="C23" s="18"/>
      <c r="D23" s="19">
        <v>23068290</v>
      </c>
      <c r="E23" s="19">
        <v>23358292</v>
      </c>
      <c r="F23" s="19">
        <f>F20+F21+F22</f>
        <v>290002</v>
      </c>
      <c r="G23" s="20">
        <f t="shared" si="3"/>
        <v>1.2571456315140894E-2</v>
      </c>
    </row>
    <row r="24" spans="1:7" x14ac:dyDescent="0.25">
      <c r="A24" s="22"/>
      <c r="B24" s="4"/>
      <c r="C24" s="4"/>
      <c r="D24" s="4"/>
      <c r="E24" s="4"/>
      <c r="F24" s="4"/>
      <c r="G24" s="4"/>
    </row>
    <row r="25" spans="1:7" x14ac:dyDescent="0.25">
      <c r="A25" s="22"/>
      <c r="B25" s="4"/>
      <c r="C25" s="4"/>
      <c r="D25" s="4"/>
      <c r="E25" s="4"/>
      <c r="F25" s="4"/>
      <c r="G25" s="4"/>
    </row>
    <row r="26" spans="1:7" ht="18" thickBot="1" x14ac:dyDescent="0.3">
      <c r="A26" s="6" t="s">
        <v>4</v>
      </c>
      <c r="B26" s="7"/>
      <c r="C26" s="7"/>
      <c r="D26" s="7"/>
      <c r="E26" s="7"/>
      <c r="F26" s="7"/>
      <c r="G26" s="8" t="s">
        <v>7</v>
      </c>
    </row>
    <row r="27" spans="1:7" ht="27.75" thickBot="1" x14ac:dyDescent="0.3">
      <c r="A27" s="34" t="s">
        <v>10</v>
      </c>
      <c r="B27" s="34"/>
      <c r="C27" s="35"/>
      <c r="D27" s="29">
        <f>D11</f>
        <v>44895</v>
      </c>
      <c r="E27" s="29">
        <f>E11</f>
        <v>44926</v>
      </c>
      <c r="F27" s="9" t="s">
        <v>8</v>
      </c>
      <c r="G27" s="9" t="s">
        <v>9</v>
      </c>
    </row>
    <row r="28" spans="1:7" ht="17.25" x14ac:dyDescent="0.25">
      <c r="A28" s="36" t="s">
        <v>13</v>
      </c>
      <c r="B28" s="36"/>
      <c r="C28" s="37"/>
      <c r="D28" s="12">
        <v>2125792</v>
      </c>
      <c r="E28" s="12">
        <v>2244813</v>
      </c>
      <c r="F28" s="13">
        <f t="shared" ref="F28:F30" si="4">E28-D28</f>
        <v>119021</v>
      </c>
      <c r="G28" s="14">
        <f t="shared" ref="G28:G31" si="5">E28/D28-1</f>
        <v>5.5989014917734226E-2</v>
      </c>
    </row>
    <row r="29" spans="1:7" ht="17.25" x14ac:dyDescent="0.25">
      <c r="A29" s="32" t="s">
        <v>12</v>
      </c>
      <c r="B29" s="32"/>
      <c r="C29" s="33"/>
      <c r="D29" s="12">
        <v>1411</v>
      </c>
      <c r="E29" s="12">
        <v>1645</v>
      </c>
      <c r="F29" s="13">
        <f t="shared" si="4"/>
        <v>234</v>
      </c>
      <c r="G29" s="14">
        <f t="shared" si="5"/>
        <v>0.16583982990786672</v>
      </c>
    </row>
    <row r="30" spans="1:7" ht="18" thickBot="1" x14ac:dyDescent="0.3">
      <c r="A30" s="30" t="s">
        <v>14</v>
      </c>
      <c r="B30" s="30"/>
      <c r="C30" s="31"/>
      <c r="D30" s="12">
        <v>26589</v>
      </c>
      <c r="E30" s="12">
        <v>32761</v>
      </c>
      <c r="F30" s="13">
        <f t="shared" si="4"/>
        <v>6172</v>
      </c>
      <c r="G30" s="14">
        <f t="shared" si="5"/>
        <v>0.23212606717063444</v>
      </c>
    </row>
    <row r="31" spans="1:7" ht="15.75" thickBot="1" x14ac:dyDescent="0.3">
      <c r="A31" s="17" t="s">
        <v>11</v>
      </c>
      <c r="B31" s="17"/>
      <c r="C31" s="18"/>
      <c r="D31" s="19">
        <v>2153792</v>
      </c>
      <c r="E31" s="19">
        <v>2279219</v>
      </c>
      <c r="F31" s="19">
        <f>F28+F29+F30</f>
        <v>125427</v>
      </c>
      <c r="G31" s="20">
        <f t="shared" si="5"/>
        <v>5.8235428490773566E-2</v>
      </c>
    </row>
  </sheetData>
  <mergeCells count="14">
    <mergeCell ref="A29:C29"/>
    <mergeCell ref="A30:C30"/>
    <mergeCell ref="A19:C19"/>
    <mergeCell ref="A20:C20"/>
    <mergeCell ref="A21:C21"/>
    <mergeCell ref="A22:C22"/>
    <mergeCell ref="A27:C27"/>
    <mergeCell ref="A28:C28"/>
    <mergeCell ref="A2:G2"/>
    <mergeCell ref="A3:G3"/>
    <mergeCell ref="A11:C11"/>
    <mergeCell ref="A12:C12"/>
    <mergeCell ref="A13:C13"/>
    <mergeCell ref="A14:C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E4424-6294-412C-AFC3-53A7B715C5E2}">
  <sheetPr>
    <pageSetUpPr fitToPage="1"/>
  </sheetPr>
  <dimension ref="B2:P32"/>
  <sheetViews>
    <sheetView topLeftCell="B1" zoomScaleNormal="100" workbookViewId="0">
      <selection activeCell="I9" sqref="I8:I9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44620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44620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44589</v>
      </c>
      <c r="F11" s="29">
        <f>B3</f>
        <v>44620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28764465</v>
      </c>
      <c r="F12" s="12">
        <v>30073455</v>
      </c>
      <c r="G12" s="13">
        <f t="shared" ref="G12:G14" si="0">F12-E12</f>
        <v>1308990</v>
      </c>
      <c r="H12" s="14">
        <f t="shared" ref="H12:H15" si="1">F12/E12-1</f>
        <v>4.5507190903776529E-2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29405</v>
      </c>
      <c r="F13" s="12">
        <v>29632</v>
      </c>
      <c r="G13" s="13">
        <f t="shared" si="0"/>
        <v>227</v>
      </c>
      <c r="H13" s="14">
        <f t="shared" si="1"/>
        <v>7.7197755483762176E-3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445190</v>
      </c>
      <c r="F14" s="12">
        <v>465374</v>
      </c>
      <c r="G14" s="13">
        <f t="shared" si="0"/>
        <v>20184</v>
      </c>
      <c r="H14" s="14">
        <f t="shared" si="1"/>
        <v>4.5337945596262363E-2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29239060</v>
      </c>
      <c r="F15" s="19">
        <f>F12+F13+F14</f>
        <v>30568461</v>
      </c>
      <c r="G15" s="19">
        <f>G12+G13+G14</f>
        <v>1329401</v>
      </c>
      <c r="H15" s="20">
        <f t="shared" si="1"/>
        <v>4.5466612127749606E-2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44589</v>
      </c>
      <c r="F19" s="29">
        <f>F11</f>
        <v>44620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17405817</v>
      </c>
      <c r="F20" s="12">
        <v>18128529</v>
      </c>
      <c r="G20" s="13">
        <f>F20-E20</f>
        <v>722712</v>
      </c>
      <c r="H20" s="14">
        <f>F20/E20-1</f>
        <v>4.1521291416541928E-2</v>
      </c>
      <c r="I20" s="16"/>
    </row>
    <row r="21" spans="2:10" ht="17.25" x14ac:dyDescent="0.2">
      <c r="B21" s="32" t="s">
        <v>12</v>
      </c>
      <c r="C21" s="32"/>
      <c r="D21" s="33"/>
      <c r="E21" s="12">
        <v>20536</v>
      </c>
      <c r="F21" s="12">
        <v>20698</v>
      </c>
      <c r="G21" s="13">
        <f>F21-E21</f>
        <v>162</v>
      </c>
      <c r="H21" s="14">
        <f>F21/E21-1</f>
        <v>7.8885858979353962E-3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345411</v>
      </c>
      <c r="F22" s="12">
        <v>361205</v>
      </c>
      <c r="G22" s="13">
        <f t="shared" ref="G22" si="2">F22-E22</f>
        <v>15794</v>
      </c>
      <c r="H22" s="14">
        <f t="shared" ref="H22:H23" si="3">F22/E22-1</f>
        <v>4.5725237470723323E-2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17771764</v>
      </c>
      <c r="F23" s="19">
        <f>F20+F21+F22</f>
        <v>18510432</v>
      </c>
      <c r="G23" s="19">
        <f>G20+G21+G22</f>
        <v>738668</v>
      </c>
      <c r="H23" s="20">
        <f t="shared" si="3"/>
        <v>4.1564135107803546E-2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44589</v>
      </c>
      <c r="F27" s="29">
        <f>F11</f>
        <v>44620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2841195</v>
      </c>
      <c r="F28" s="12">
        <v>3133569</v>
      </c>
      <c r="G28" s="13">
        <f t="shared" ref="G28:G30" si="4">F28-E28</f>
        <v>292374</v>
      </c>
      <c r="H28" s="14">
        <f t="shared" ref="H28:H31" si="5">F28/E28-1</f>
        <v>0.10290529161145212</v>
      </c>
      <c r="I28" s="23"/>
    </row>
    <row r="29" spans="2:10" ht="17.25" x14ac:dyDescent="0.25">
      <c r="B29" s="32" t="s">
        <v>12</v>
      </c>
      <c r="C29" s="32"/>
      <c r="D29" s="33"/>
      <c r="E29" s="12">
        <v>1570</v>
      </c>
      <c r="F29" s="12">
        <v>1806</v>
      </c>
      <c r="G29" s="13">
        <f t="shared" si="4"/>
        <v>236</v>
      </c>
      <c r="H29" s="14">
        <f t="shared" si="5"/>
        <v>0.15031847133757958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60927</v>
      </c>
      <c r="F30" s="12">
        <v>60400</v>
      </c>
      <c r="G30" s="13">
        <f t="shared" si="4"/>
        <v>-527</v>
      </c>
      <c r="H30" s="14">
        <f t="shared" si="5"/>
        <v>-8.6496955372823425E-3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2903692</v>
      </c>
      <c r="F31" s="19">
        <f>F28+F29+F30</f>
        <v>3195775</v>
      </c>
      <c r="G31" s="19">
        <f>G28+G29+G30</f>
        <v>292083</v>
      </c>
      <c r="H31" s="20">
        <f t="shared" si="5"/>
        <v>0.10059021411361813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30:D30"/>
    <mergeCell ref="B21:D21"/>
    <mergeCell ref="B22:D22"/>
    <mergeCell ref="B27:D27"/>
    <mergeCell ref="B28:D28"/>
    <mergeCell ref="B29:D29"/>
    <mergeCell ref="B20:D20"/>
    <mergeCell ref="B2:H2"/>
    <mergeCell ref="B3:H3"/>
    <mergeCell ref="I3:N3"/>
    <mergeCell ref="B11:D11"/>
    <mergeCell ref="B12:D12"/>
    <mergeCell ref="B13:D13"/>
    <mergeCell ref="B14:D14"/>
    <mergeCell ref="B19:D1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C383D-423F-4B99-BB30-3AD4F9D6A353}">
  <sheetPr>
    <pageSetUpPr fitToPage="1"/>
  </sheetPr>
  <dimension ref="B2:P32"/>
  <sheetViews>
    <sheetView topLeftCell="B1" zoomScaleNormal="100" workbookViewId="0">
      <selection activeCell="I6" sqref="I6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44651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44651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44620</v>
      </c>
      <c r="F11" s="29">
        <f>B3</f>
        <v>44651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30073455</v>
      </c>
      <c r="F12" s="12">
        <v>31769182</v>
      </c>
      <c r="G12" s="13">
        <f t="shared" ref="G12:G14" si="0">F12-E12</f>
        <v>1695727</v>
      </c>
      <c r="H12" s="14">
        <f t="shared" ref="H12:H15" si="1">F12/E12-1</f>
        <v>5.6386171791701356E-2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29632</v>
      </c>
      <c r="F13" s="12">
        <v>30841</v>
      </c>
      <c r="G13" s="13">
        <f t="shared" si="0"/>
        <v>1209</v>
      </c>
      <c r="H13" s="14">
        <f t="shared" si="1"/>
        <v>4.0800485961123067E-2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465374</v>
      </c>
      <c r="F14" s="12">
        <v>465250</v>
      </c>
      <c r="G14" s="13">
        <f t="shared" si="0"/>
        <v>-124</v>
      </c>
      <c r="H14" s="14">
        <f t="shared" si="1"/>
        <v>-2.6645235874800388E-4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30568461</v>
      </c>
      <c r="F15" s="19">
        <f>F12+F13+F14</f>
        <v>32265273</v>
      </c>
      <c r="G15" s="19">
        <f>G12+G13+G14</f>
        <v>1696812</v>
      </c>
      <c r="H15" s="20">
        <f t="shared" si="1"/>
        <v>5.5508584485165935E-2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44620</v>
      </c>
      <c r="F19" s="29">
        <f>F11</f>
        <v>44651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18128529</v>
      </c>
      <c r="F20" s="12">
        <v>18881687</v>
      </c>
      <c r="G20" s="13">
        <f>F20-E20</f>
        <v>753158</v>
      </c>
      <c r="H20" s="14">
        <f>F20/E20-1</f>
        <v>4.1545455784084862E-2</v>
      </c>
      <c r="I20" s="16"/>
    </row>
    <row r="21" spans="2:10" ht="17.25" x14ac:dyDescent="0.2">
      <c r="B21" s="32" t="s">
        <v>12</v>
      </c>
      <c r="C21" s="32"/>
      <c r="D21" s="33"/>
      <c r="E21" s="12">
        <v>20698</v>
      </c>
      <c r="F21" s="12">
        <v>21131</v>
      </c>
      <c r="G21" s="13">
        <f>F21-E21</f>
        <v>433</v>
      </c>
      <c r="H21" s="14">
        <f>F21/E21-1</f>
        <v>2.0919895642091069E-2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361205</v>
      </c>
      <c r="F22" s="12">
        <v>360205</v>
      </c>
      <c r="G22" s="13">
        <f t="shared" ref="G22" si="2">F22-E22</f>
        <v>-1000</v>
      </c>
      <c r="H22" s="14">
        <f t="shared" ref="H22:H23" si="3">F22/E22-1</f>
        <v>-2.7685109563820864E-3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18510432</v>
      </c>
      <c r="F23" s="19">
        <f>F20+F21+F22</f>
        <v>19263023</v>
      </c>
      <c r="G23" s="19">
        <f>G20+G21+G22</f>
        <v>752591</v>
      </c>
      <c r="H23" s="20">
        <f t="shared" si="3"/>
        <v>4.0657668065229302E-2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44620</v>
      </c>
      <c r="F27" s="29">
        <f>F11</f>
        <v>44651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3133569</v>
      </c>
      <c r="F28" s="12">
        <v>1990756</v>
      </c>
      <c r="G28" s="13">
        <f t="shared" ref="G28:G30" si="4">F28-E28</f>
        <v>-1142813</v>
      </c>
      <c r="H28" s="14">
        <f t="shared" ref="H28:H31" si="5">F28/E28-1</f>
        <v>-0.36470012308648703</v>
      </c>
      <c r="I28" s="23"/>
    </row>
    <row r="29" spans="2:10" ht="17.25" x14ac:dyDescent="0.25">
      <c r="B29" s="32" t="s">
        <v>12</v>
      </c>
      <c r="C29" s="32"/>
      <c r="D29" s="33"/>
      <c r="E29" s="12">
        <v>1806</v>
      </c>
      <c r="F29" s="12">
        <v>1122</v>
      </c>
      <c r="G29" s="13">
        <f t="shared" si="4"/>
        <v>-684</v>
      </c>
      <c r="H29" s="14">
        <f t="shared" si="5"/>
        <v>-0.37873754152823924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60400</v>
      </c>
      <c r="F30" s="12">
        <v>10834</v>
      </c>
      <c r="G30" s="13">
        <f t="shared" si="4"/>
        <v>-49566</v>
      </c>
      <c r="H30" s="14">
        <f t="shared" si="5"/>
        <v>-0.82062913907284774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3195775</v>
      </c>
      <c r="F31" s="19">
        <f>F28+F29+F30</f>
        <v>2002712</v>
      </c>
      <c r="G31" s="19">
        <f>G28+G29+G30</f>
        <v>-1193063</v>
      </c>
      <c r="H31" s="20">
        <f t="shared" si="5"/>
        <v>-0.37332509328723085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A478-690F-4F94-AFE9-FF83A1688F46}">
  <sheetPr>
    <pageSetUpPr fitToPage="1"/>
  </sheetPr>
  <dimension ref="B2:N32"/>
  <sheetViews>
    <sheetView topLeftCell="B1" zoomScaleNormal="100" workbookViewId="0">
      <selection activeCell="I7" sqref="I7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4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4" s="1" customFormat="1" ht="21" thickBot="1" x14ac:dyDescent="0.3">
      <c r="B3" s="39">
        <v>44681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4" s="1" customFormat="1" ht="18" thickTop="1" x14ac:dyDescent="0.25"/>
    <row r="5" spans="2:14" s="1" customFormat="1" ht="17.25" x14ac:dyDescent="0.25">
      <c r="B5" s="2"/>
      <c r="C5" s="2"/>
      <c r="D5" s="2"/>
      <c r="E5" s="2"/>
      <c r="F5" s="2"/>
      <c r="G5" s="2"/>
      <c r="H5" s="2"/>
    </row>
    <row r="6" spans="2:14" s="1" customFormat="1" ht="17.25" x14ac:dyDescent="0.25">
      <c r="B6" s="2" t="s">
        <v>1</v>
      </c>
      <c r="C6" s="28">
        <f>B3</f>
        <v>44681</v>
      </c>
      <c r="D6" s="2"/>
      <c r="E6" s="2"/>
      <c r="F6" s="2"/>
      <c r="G6" s="2"/>
      <c r="H6" s="2"/>
    </row>
    <row r="7" spans="2:14" s="1" customFormat="1" ht="18" thickBot="1" x14ac:dyDescent="0.3">
      <c r="B7" s="3"/>
      <c r="C7" s="3"/>
      <c r="D7" s="3"/>
      <c r="E7" s="3"/>
      <c r="F7" s="3"/>
      <c r="G7" s="3"/>
      <c r="H7" s="3"/>
    </row>
    <row r="9" spans="2:14" s="5" customFormat="1" ht="12.75" x14ac:dyDescent="0.25"/>
    <row r="10" spans="2:14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4" s="10" customFormat="1" ht="15.75" thickBot="1" x14ac:dyDescent="0.25">
      <c r="B11" s="34" t="s">
        <v>10</v>
      </c>
      <c r="C11" s="34"/>
      <c r="D11" s="35"/>
      <c r="E11" s="29">
        <f>EDATE(F11,-1)</f>
        <v>44650</v>
      </c>
      <c r="F11" s="29">
        <f>B3</f>
        <v>44681</v>
      </c>
      <c r="G11" s="9" t="s">
        <v>8</v>
      </c>
      <c r="H11" s="9" t="s">
        <v>9</v>
      </c>
      <c r="J11" s="11"/>
    </row>
    <row r="12" spans="2:14" ht="17.25" x14ac:dyDescent="0.2">
      <c r="B12" s="36" t="s">
        <v>13</v>
      </c>
      <c r="C12" s="36"/>
      <c r="D12" s="37"/>
      <c r="E12" s="12">
        <v>31769182</v>
      </c>
      <c r="F12" s="12">
        <v>32683608</v>
      </c>
      <c r="G12" s="13">
        <f t="shared" ref="G12:G14" si="0">F12-E12</f>
        <v>914426</v>
      </c>
      <c r="H12" s="14">
        <f t="shared" ref="H12:H15" si="1">F12/E12-1</f>
        <v>2.8783429173593555E-2</v>
      </c>
      <c r="I12" s="15"/>
      <c r="J12" s="16"/>
    </row>
    <row r="13" spans="2:14" ht="17.25" x14ac:dyDescent="0.2">
      <c r="B13" s="32" t="s">
        <v>12</v>
      </c>
      <c r="C13" s="32"/>
      <c r="D13" s="33"/>
      <c r="E13" s="12">
        <v>30841</v>
      </c>
      <c r="F13" s="12">
        <v>31776</v>
      </c>
      <c r="G13" s="13">
        <f t="shared" si="0"/>
        <v>935</v>
      </c>
      <c r="H13" s="14">
        <f t="shared" si="1"/>
        <v>3.0316786096430182E-2</v>
      </c>
      <c r="I13" s="15"/>
      <c r="J13" s="16"/>
    </row>
    <row r="14" spans="2:14" ht="18" customHeight="1" thickBot="1" x14ac:dyDescent="0.25">
      <c r="B14" s="30" t="s">
        <v>14</v>
      </c>
      <c r="C14" s="30"/>
      <c r="D14" s="31"/>
      <c r="E14" s="12">
        <v>465250</v>
      </c>
      <c r="F14" s="12">
        <v>481688</v>
      </c>
      <c r="G14" s="13">
        <f t="shared" si="0"/>
        <v>16438</v>
      </c>
      <c r="H14" s="14">
        <f t="shared" si="1"/>
        <v>3.533154218162271E-2</v>
      </c>
      <c r="I14" s="15"/>
      <c r="J14" s="16"/>
    </row>
    <row r="15" spans="2:14" s="21" customFormat="1" ht="18" thickBot="1" x14ac:dyDescent="0.25">
      <c r="B15" s="17" t="s">
        <v>11</v>
      </c>
      <c r="C15" s="17"/>
      <c r="D15" s="18"/>
      <c r="E15" s="19">
        <f>E12+E13+E14</f>
        <v>32265273</v>
      </c>
      <c r="F15" s="19">
        <f>F12+F13+F14</f>
        <v>33197072</v>
      </c>
      <c r="G15" s="19">
        <f>G12+G13+G14</f>
        <v>931799</v>
      </c>
      <c r="H15" s="20">
        <f t="shared" si="1"/>
        <v>2.8879315541511241E-2</v>
      </c>
      <c r="I15" s="15"/>
      <c r="J15" s="16"/>
    </row>
    <row r="16" spans="2:14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44650</v>
      </c>
      <c r="F19" s="29">
        <f>F11</f>
        <v>44681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18881687</v>
      </c>
      <c r="F20" s="12">
        <v>19323213</v>
      </c>
      <c r="G20" s="13">
        <f>F20-E20</f>
        <v>441526</v>
      </c>
      <c r="H20" s="14">
        <f>F20/E20-1</f>
        <v>2.338382158331509E-2</v>
      </c>
      <c r="I20" s="16"/>
    </row>
    <row r="21" spans="2:10" ht="17.25" x14ac:dyDescent="0.2">
      <c r="B21" s="32" t="s">
        <v>12</v>
      </c>
      <c r="C21" s="32"/>
      <c r="D21" s="33"/>
      <c r="E21" s="12">
        <v>21131</v>
      </c>
      <c r="F21" s="12">
        <v>21524</v>
      </c>
      <c r="G21" s="13">
        <f>F21-E21</f>
        <v>393</v>
      </c>
      <c r="H21" s="14">
        <f>F21/E21-1</f>
        <v>1.8598267947565139E-2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360205</v>
      </c>
      <c r="F22" s="12">
        <v>374023</v>
      </c>
      <c r="G22" s="13">
        <f t="shared" ref="G22" si="2">F22-E22</f>
        <v>13818</v>
      </c>
      <c r="H22" s="14">
        <f t="shared" ref="H22:H23" si="3">F22/E22-1</f>
        <v>3.8361488596771354E-2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19263023</v>
      </c>
      <c r="F23" s="19">
        <f>F20+F21+F22</f>
        <v>19718760</v>
      </c>
      <c r="G23" s="19">
        <f>G20+G21+G22</f>
        <v>455737</v>
      </c>
      <c r="H23" s="20">
        <f t="shared" si="3"/>
        <v>2.3658643817224378E-2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44650</v>
      </c>
      <c r="F27" s="29">
        <f>F11</f>
        <v>44681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1990756</v>
      </c>
      <c r="F28" s="12">
        <v>2362460</v>
      </c>
      <c r="G28" s="13">
        <f t="shared" ref="G28:G30" si="4">F28-E28</f>
        <v>371704</v>
      </c>
      <c r="H28" s="14">
        <f t="shared" ref="H28:H31" si="5">F28/E28-1</f>
        <v>0.18671499671481584</v>
      </c>
      <c r="I28" s="23"/>
    </row>
    <row r="29" spans="2:10" ht="17.25" x14ac:dyDescent="0.25">
      <c r="B29" s="32" t="s">
        <v>12</v>
      </c>
      <c r="C29" s="32"/>
      <c r="D29" s="33"/>
      <c r="E29" s="12">
        <v>1122</v>
      </c>
      <c r="F29" s="12">
        <v>1384</v>
      </c>
      <c r="G29" s="13">
        <f t="shared" si="4"/>
        <v>262</v>
      </c>
      <c r="H29" s="14">
        <f t="shared" si="5"/>
        <v>0.23351158645276282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10834</v>
      </c>
      <c r="F30" s="12">
        <v>54703</v>
      </c>
      <c r="G30" s="13">
        <f t="shared" si="4"/>
        <v>43869</v>
      </c>
      <c r="H30" s="14">
        <f t="shared" si="5"/>
        <v>4.0491969724940002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2002712</v>
      </c>
      <c r="F31" s="19">
        <f>F28+F29+F30</f>
        <v>2418547</v>
      </c>
      <c r="G31" s="19">
        <f>G28+G29+G30</f>
        <v>415835</v>
      </c>
      <c r="H31" s="20">
        <f t="shared" si="5"/>
        <v>0.20763594565768817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30:D30"/>
    <mergeCell ref="B21:D21"/>
    <mergeCell ref="B22:D22"/>
    <mergeCell ref="B27:D27"/>
    <mergeCell ref="B28:D28"/>
    <mergeCell ref="B29:D29"/>
    <mergeCell ref="B20:D20"/>
    <mergeCell ref="B2:H2"/>
    <mergeCell ref="B3:H3"/>
    <mergeCell ref="I3:N3"/>
    <mergeCell ref="B11:D11"/>
    <mergeCell ref="B12:D12"/>
    <mergeCell ref="B13:D13"/>
    <mergeCell ref="B14:D14"/>
    <mergeCell ref="B19:D1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5F3A8-4B82-414D-9C21-F2DAF8AE3E19}">
  <sheetPr>
    <pageSetUpPr fitToPage="1"/>
  </sheetPr>
  <dimension ref="B2:P32"/>
  <sheetViews>
    <sheetView topLeftCell="B1" zoomScaleNormal="100" workbookViewId="0">
      <selection activeCell="I11" sqref="I11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44712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44712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44681</v>
      </c>
      <c r="F11" s="29">
        <f>B3</f>
        <v>44712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32683608</v>
      </c>
      <c r="F12" s="12">
        <v>33180166</v>
      </c>
      <c r="G12" s="13">
        <f t="shared" ref="G12:G14" si="0">F12-E12</f>
        <v>496558</v>
      </c>
      <c r="H12" s="14">
        <f t="shared" ref="H12:H15" si="1">F12/E12-1</f>
        <v>1.5192875890568835E-2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31776</v>
      </c>
      <c r="F13" s="12">
        <v>31905</v>
      </c>
      <c r="G13" s="13">
        <f t="shared" si="0"/>
        <v>129</v>
      </c>
      <c r="H13" s="14">
        <f t="shared" si="1"/>
        <v>4.0596676737159054E-3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481688</v>
      </c>
      <c r="F14" s="12">
        <v>486245</v>
      </c>
      <c r="G14" s="13">
        <f t="shared" si="0"/>
        <v>4557</v>
      </c>
      <c r="H14" s="14">
        <f t="shared" si="1"/>
        <v>9.4604806430718114E-3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33197072</v>
      </c>
      <c r="F15" s="19">
        <f>F12+F13+F14</f>
        <v>33698316</v>
      </c>
      <c r="G15" s="19">
        <f>G12+G13+G14</f>
        <v>501244</v>
      </c>
      <c r="H15" s="20">
        <f t="shared" si="1"/>
        <v>1.5099042469769675E-2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44681</v>
      </c>
      <c r="F19" s="29">
        <f>F11</f>
        <v>44712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19323213</v>
      </c>
      <c r="F20" s="12">
        <v>19805248</v>
      </c>
      <c r="G20" s="13">
        <f>F20-E20</f>
        <v>482035</v>
      </c>
      <c r="H20" s="14">
        <f>F20/E20-1</f>
        <v>2.4945903147680415E-2</v>
      </c>
      <c r="I20" s="16"/>
    </row>
    <row r="21" spans="2:10" ht="17.25" x14ac:dyDescent="0.2">
      <c r="B21" s="32" t="s">
        <v>12</v>
      </c>
      <c r="C21" s="32"/>
      <c r="D21" s="33"/>
      <c r="E21" s="12">
        <v>21524</v>
      </c>
      <c r="F21" s="12">
        <v>21686</v>
      </c>
      <c r="G21" s="13">
        <f>F21-E21</f>
        <v>162</v>
      </c>
      <c r="H21" s="14">
        <f>F21/E21-1</f>
        <v>7.5264820665303933E-3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374023</v>
      </c>
      <c r="F22" s="12">
        <v>377979</v>
      </c>
      <c r="G22" s="13">
        <f t="shared" ref="G22" si="2">F22-E22</f>
        <v>3956</v>
      </c>
      <c r="H22" s="14">
        <f t="shared" ref="H22:H23" si="3">F22/E22-1</f>
        <v>1.0576889656518373E-2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19718760</v>
      </c>
      <c r="F23" s="19">
        <f>F20+F21+F22</f>
        <v>20204913</v>
      </c>
      <c r="G23" s="19">
        <f>G20+G21+G22</f>
        <v>486153</v>
      </c>
      <c r="H23" s="20">
        <f t="shared" si="3"/>
        <v>2.4654339319510887E-2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44681</v>
      </c>
      <c r="F27" s="29">
        <f>F11</f>
        <v>44712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2362460</v>
      </c>
      <c r="F28" s="12">
        <v>1872734</v>
      </c>
      <c r="G28" s="13">
        <f t="shared" ref="G28:G30" si="4">F28-E28</f>
        <v>-489726</v>
      </c>
      <c r="H28" s="14">
        <f t="shared" ref="H28:H31" si="5">F28/E28-1</f>
        <v>-0.20729493832699808</v>
      </c>
      <c r="I28" s="23"/>
    </row>
    <row r="29" spans="2:10" ht="17.25" x14ac:dyDescent="0.25">
      <c r="B29" s="32" t="s">
        <v>12</v>
      </c>
      <c r="C29" s="32"/>
      <c r="D29" s="33"/>
      <c r="E29" s="12">
        <v>1384</v>
      </c>
      <c r="F29" s="12">
        <v>1166</v>
      </c>
      <c r="G29" s="13">
        <f t="shared" si="4"/>
        <v>-218</v>
      </c>
      <c r="H29" s="14">
        <f t="shared" si="5"/>
        <v>-0.15751445086705207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54703</v>
      </c>
      <c r="F30" s="12">
        <v>31043</v>
      </c>
      <c r="G30" s="13">
        <f t="shared" si="4"/>
        <v>-23660</v>
      </c>
      <c r="H30" s="14">
        <f t="shared" si="5"/>
        <v>-0.43251741220773998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2418547</v>
      </c>
      <c r="F31" s="19">
        <f>F28+F29+F30</f>
        <v>1904943</v>
      </c>
      <c r="G31" s="19">
        <f>G28+G29+G30</f>
        <v>-513604</v>
      </c>
      <c r="H31" s="20">
        <f t="shared" si="5"/>
        <v>-0.21236056194070241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BC357-0998-4D6C-8287-2310003434F5}">
  <sheetPr>
    <pageSetUpPr fitToPage="1"/>
  </sheetPr>
  <dimension ref="B2:P32"/>
  <sheetViews>
    <sheetView topLeftCell="B1" zoomScaleNormal="100" workbookViewId="0">
      <selection activeCell="I7" sqref="I7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44742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44742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44711</v>
      </c>
      <c r="F11" s="29">
        <f>B3</f>
        <v>44742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33180166</v>
      </c>
      <c r="F12" s="12">
        <v>34178435</v>
      </c>
      <c r="G12" s="13">
        <f t="shared" ref="G12:G14" si="0">F12-E12</f>
        <v>998269</v>
      </c>
      <c r="H12" s="14">
        <f t="shared" ref="H12:H15" si="1">F12/E12-1</f>
        <v>3.0086317229395476E-2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31905</v>
      </c>
      <c r="F13" s="12">
        <v>32457</v>
      </c>
      <c r="G13" s="13">
        <f t="shared" si="0"/>
        <v>552</v>
      </c>
      <c r="H13" s="14">
        <f t="shared" si="1"/>
        <v>1.7301363422661087E-2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486245</v>
      </c>
      <c r="F14" s="12">
        <v>499662</v>
      </c>
      <c r="G14" s="13">
        <f t="shared" si="0"/>
        <v>13417</v>
      </c>
      <c r="H14" s="14">
        <f t="shared" si="1"/>
        <v>2.7593085790085237E-2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33698316</v>
      </c>
      <c r="F15" s="19">
        <f>F12+F13+F14</f>
        <v>34710554</v>
      </c>
      <c r="G15" s="19">
        <f>G12+G13+G14</f>
        <v>1012238</v>
      </c>
      <c r="H15" s="20">
        <f t="shared" si="1"/>
        <v>3.0038236925548523E-2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44711</v>
      </c>
      <c r="F19" s="29">
        <f>F11</f>
        <v>44742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19805248</v>
      </c>
      <c r="F20" s="12">
        <v>20434402</v>
      </c>
      <c r="G20" s="13">
        <f>F20-E20</f>
        <v>629154</v>
      </c>
      <c r="H20" s="14">
        <f>F20/E20-1</f>
        <v>3.1767034676869477E-2</v>
      </c>
      <c r="I20" s="16"/>
    </row>
    <row r="21" spans="2:10" ht="17.25" x14ac:dyDescent="0.2">
      <c r="B21" s="32" t="s">
        <v>12</v>
      </c>
      <c r="C21" s="32"/>
      <c r="D21" s="33"/>
      <c r="E21" s="12">
        <v>21686</v>
      </c>
      <c r="F21" s="12">
        <v>21881</v>
      </c>
      <c r="G21" s="13">
        <f>F21-E21</f>
        <v>195</v>
      </c>
      <c r="H21" s="14">
        <f>F21/E21-1</f>
        <v>8.9919763902979177E-3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377979</v>
      </c>
      <c r="F22" s="12">
        <v>390501</v>
      </c>
      <c r="G22" s="13">
        <f t="shared" ref="G22" si="2">F22-E22</f>
        <v>12522</v>
      </c>
      <c r="H22" s="14">
        <f t="shared" ref="H22:H23" si="3">F22/E22-1</f>
        <v>3.3128824617240538E-2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20204913</v>
      </c>
      <c r="F23" s="19">
        <f>F20+F21+F22</f>
        <v>20846784</v>
      </c>
      <c r="G23" s="19">
        <f>G20+G21+G22</f>
        <v>641871</v>
      </c>
      <c r="H23" s="20">
        <f t="shared" si="3"/>
        <v>3.1768065519510058E-2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44711</v>
      </c>
      <c r="F27" s="29">
        <f>F11</f>
        <v>44742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1872734</v>
      </c>
      <c r="F28" s="12">
        <v>1971238</v>
      </c>
      <c r="G28" s="13">
        <f t="shared" ref="G28:G30" si="4">F28-E28</f>
        <v>98504</v>
      </c>
      <c r="H28" s="14">
        <f t="shared" ref="H28:H31" si="5">F28/E28-1</f>
        <v>5.2599034352983409E-2</v>
      </c>
      <c r="I28" s="23"/>
    </row>
    <row r="29" spans="2:10" ht="17.25" x14ac:dyDescent="0.25">
      <c r="B29" s="32" t="s">
        <v>12</v>
      </c>
      <c r="C29" s="32"/>
      <c r="D29" s="33"/>
      <c r="E29" s="12">
        <v>1166</v>
      </c>
      <c r="F29" s="12">
        <v>1383</v>
      </c>
      <c r="G29" s="13">
        <f t="shared" si="4"/>
        <v>217</v>
      </c>
      <c r="H29" s="14">
        <f t="shared" si="5"/>
        <v>0.18610634648370494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31043</v>
      </c>
      <c r="F30" s="12">
        <v>39586</v>
      </c>
      <c r="G30" s="13">
        <f t="shared" si="4"/>
        <v>8543</v>
      </c>
      <c r="H30" s="14">
        <f t="shared" si="5"/>
        <v>0.27519891763038373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1904943</v>
      </c>
      <c r="F31" s="19">
        <f>F28+F29+F30</f>
        <v>2012207</v>
      </c>
      <c r="G31" s="19">
        <f>G28+G29+G30</f>
        <v>107264</v>
      </c>
      <c r="H31" s="20">
        <f t="shared" si="5"/>
        <v>5.6308246493464553E-2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13:D13"/>
    <mergeCell ref="B2:H2"/>
    <mergeCell ref="B3:H3"/>
    <mergeCell ref="I3:N3"/>
    <mergeCell ref="B11:D11"/>
    <mergeCell ref="B12:D12"/>
    <mergeCell ref="B28:D28"/>
    <mergeCell ref="B29:D29"/>
    <mergeCell ref="B30:D30"/>
    <mergeCell ref="B14:D14"/>
    <mergeCell ref="B19:D19"/>
    <mergeCell ref="B20:D20"/>
    <mergeCell ref="B21:D21"/>
    <mergeCell ref="B22:D22"/>
    <mergeCell ref="B27:D27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CBEE2-6164-4933-96E4-7A07C9307721}">
  <sheetPr>
    <pageSetUpPr fitToPage="1"/>
  </sheetPr>
  <dimension ref="B2:P32"/>
  <sheetViews>
    <sheetView topLeftCell="B1" zoomScaleNormal="100" workbookViewId="0">
      <selection activeCell="I13" sqref="I13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44772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44772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44742</v>
      </c>
      <c r="F11" s="29">
        <f>B3</f>
        <v>44772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34178435</v>
      </c>
      <c r="F12" s="12">
        <v>34816930</v>
      </c>
      <c r="G12" s="13">
        <f t="shared" ref="G12:G14" si="0">F12-E12</f>
        <v>638495</v>
      </c>
      <c r="H12" s="14">
        <f t="shared" ref="H12:H15" si="1">F12/E12-1</f>
        <v>1.8681223994018392E-2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32457</v>
      </c>
      <c r="F13" s="12">
        <v>32712</v>
      </c>
      <c r="G13" s="13">
        <f t="shared" si="0"/>
        <v>255</v>
      </c>
      <c r="H13" s="14">
        <f t="shared" si="1"/>
        <v>7.8565486643866755E-3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499662</v>
      </c>
      <c r="F14" s="12">
        <v>503587</v>
      </c>
      <c r="G14" s="13">
        <f t="shared" si="0"/>
        <v>3925</v>
      </c>
      <c r="H14" s="14">
        <f t="shared" si="1"/>
        <v>7.8553101896883248E-3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34710554</v>
      </c>
      <c r="F15" s="19">
        <f>F12+F13+F14</f>
        <v>35353229</v>
      </c>
      <c r="G15" s="19">
        <f>G12+G13+G14</f>
        <v>642675</v>
      </c>
      <c r="H15" s="20">
        <f t="shared" si="1"/>
        <v>1.8515261957501528E-2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44742</v>
      </c>
      <c r="F19" s="29">
        <f>F11</f>
        <v>44772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20434402</v>
      </c>
      <c r="F20" s="12">
        <v>20820354</v>
      </c>
      <c r="G20" s="13">
        <f>F20-E20</f>
        <v>385952</v>
      </c>
      <c r="H20" s="14">
        <f>F20/E20-1</f>
        <v>1.888736455316864E-2</v>
      </c>
      <c r="I20" s="16"/>
    </row>
    <row r="21" spans="2:10" ht="17.25" x14ac:dyDescent="0.2">
      <c r="B21" s="32" t="s">
        <v>12</v>
      </c>
      <c r="C21" s="32"/>
      <c r="D21" s="33"/>
      <c r="E21" s="12">
        <v>21881</v>
      </c>
      <c r="F21" s="12">
        <v>22103</v>
      </c>
      <c r="G21" s="13">
        <f>F21-E21</f>
        <v>222</v>
      </c>
      <c r="H21" s="14">
        <f>F21/E21-1</f>
        <v>1.0145788583702853E-2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390501</v>
      </c>
      <c r="F22" s="12">
        <v>394494</v>
      </c>
      <c r="G22" s="13">
        <f t="shared" ref="G22" si="2">F22-E22</f>
        <v>3993</v>
      </c>
      <c r="H22" s="14">
        <f t="shared" ref="H22:H23" si="3">F22/E22-1</f>
        <v>1.0225325927462503E-2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20846784</v>
      </c>
      <c r="F23" s="19">
        <f>F20+F21+F22</f>
        <v>21236951</v>
      </c>
      <c r="G23" s="19">
        <f>G20+G21+G22</f>
        <v>390167</v>
      </c>
      <c r="H23" s="20">
        <f t="shared" si="3"/>
        <v>1.8715932395135804E-2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44742</v>
      </c>
      <c r="F27" s="29">
        <f>F11</f>
        <v>44772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1971238</v>
      </c>
      <c r="F28" s="12">
        <v>1930771</v>
      </c>
      <c r="G28" s="13">
        <f t="shared" ref="G28:G30" si="4">F28-E28</f>
        <v>-40467</v>
      </c>
      <c r="H28" s="14">
        <f t="shared" ref="H28:H31" si="5">F28/E28-1</f>
        <v>-2.0528723573713603E-2</v>
      </c>
      <c r="I28" s="23"/>
    </row>
    <row r="29" spans="2:10" ht="17.25" x14ac:dyDescent="0.25">
      <c r="B29" s="32" t="s">
        <v>12</v>
      </c>
      <c r="C29" s="32"/>
      <c r="D29" s="33"/>
      <c r="E29" s="12">
        <v>1383</v>
      </c>
      <c r="F29" s="12">
        <v>1335</v>
      </c>
      <c r="G29" s="13">
        <f t="shared" si="4"/>
        <v>-48</v>
      </c>
      <c r="H29" s="14">
        <f t="shared" si="5"/>
        <v>-3.4707158351410028E-2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39586</v>
      </c>
      <c r="F30" s="12">
        <v>27728</v>
      </c>
      <c r="G30" s="13">
        <f t="shared" si="4"/>
        <v>-11858</v>
      </c>
      <c r="H30" s="14">
        <f t="shared" si="5"/>
        <v>-0.29955034608194819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2012207</v>
      </c>
      <c r="F31" s="19">
        <f>F28+F29+F30</f>
        <v>1959834</v>
      </c>
      <c r="G31" s="19">
        <f>G28+G29+G30</f>
        <v>-52373</v>
      </c>
      <c r="H31" s="20">
        <f t="shared" si="5"/>
        <v>-2.6027640297444532E-2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28:D28"/>
    <mergeCell ref="B29:D29"/>
    <mergeCell ref="B30:D30"/>
    <mergeCell ref="B14:D14"/>
    <mergeCell ref="B19:D19"/>
    <mergeCell ref="B20:D20"/>
    <mergeCell ref="B21:D21"/>
    <mergeCell ref="B22:D22"/>
    <mergeCell ref="B27:D27"/>
    <mergeCell ref="B13:D13"/>
    <mergeCell ref="B2:H2"/>
    <mergeCell ref="B3:H3"/>
    <mergeCell ref="I3:N3"/>
    <mergeCell ref="B11:D11"/>
    <mergeCell ref="B12:D12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44CB-D541-4B2C-8D4C-74C017C200D9}">
  <sheetPr>
    <pageSetUpPr fitToPage="1"/>
  </sheetPr>
  <dimension ref="B2:P32"/>
  <sheetViews>
    <sheetView topLeftCell="B1" zoomScaleNormal="100" workbookViewId="0">
      <selection activeCell="J15" sqref="J15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44803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44803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44772</v>
      </c>
      <c r="F11" s="29">
        <f>B3</f>
        <v>44803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34816930</v>
      </c>
      <c r="F12" s="12">
        <v>35577741</v>
      </c>
      <c r="G12" s="13">
        <f t="shared" ref="G12:G14" si="0">F12-E12</f>
        <v>760811</v>
      </c>
      <c r="H12" s="14">
        <f t="shared" ref="H12:H15" si="1">F12/E12-1</f>
        <v>2.1851754304586857E-2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32712</v>
      </c>
      <c r="F13" s="12">
        <v>33813</v>
      </c>
      <c r="G13" s="13">
        <f t="shared" si="0"/>
        <v>1101</v>
      </c>
      <c r="H13" s="14">
        <f t="shared" si="1"/>
        <v>3.3657373440939109E-2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503587</v>
      </c>
      <c r="F14" s="12">
        <v>510321</v>
      </c>
      <c r="G14" s="13">
        <f t="shared" si="0"/>
        <v>6734</v>
      </c>
      <c r="H14" s="14">
        <f t="shared" si="1"/>
        <v>1.3372068778582546E-2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35353229</v>
      </c>
      <c r="F15" s="19">
        <f>F12+F13+F14</f>
        <v>36121875</v>
      </c>
      <c r="G15" s="19">
        <f>G12+G13+G14</f>
        <v>768646</v>
      </c>
      <c r="H15" s="20">
        <f t="shared" si="1"/>
        <v>2.1741889545648041E-2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44772</v>
      </c>
      <c r="F19" s="29">
        <f>F11</f>
        <v>44803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20820354</v>
      </c>
      <c r="F20" s="12">
        <v>21241388</v>
      </c>
      <c r="G20" s="13">
        <f>F20-E20</f>
        <v>421034</v>
      </c>
      <c r="H20" s="14">
        <f>F20/E20-1</f>
        <v>2.0222230611448788E-2</v>
      </c>
      <c r="I20" s="16"/>
    </row>
    <row r="21" spans="2:10" ht="17.25" x14ac:dyDescent="0.2">
      <c r="B21" s="32" t="s">
        <v>12</v>
      </c>
      <c r="C21" s="32"/>
      <c r="D21" s="33"/>
      <c r="E21" s="12">
        <v>22103</v>
      </c>
      <c r="F21" s="12">
        <v>22347</v>
      </c>
      <c r="G21" s="13">
        <f>F21-E21</f>
        <v>244</v>
      </c>
      <c r="H21" s="14">
        <f>F21/E21-1</f>
        <v>1.1039225444509748E-2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394494</v>
      </c>
      <c r="F22" s="12">
        <v>399319</v>
      </c>
      <c r="G22" s="13">
        <f t="shared" ref="G22" si="2">F22-E22</f>
        <v>4825</v>
      </c>
      <c r="H22" s="14">
        <f t="shared" ref="H22:H23" si="3">F22/E22-1</f>
        <v>1.2230857757025371E-2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21236951</v>
      </c>
      <c r="F23" s="19">
        <f>F20+F21+F22</f>
        <v>21663054</v>
      </c>
      <c r="G23" s="19">
        <f>G20+G21+G22</f>
        <v>426103</v>
      </c>
      <c r="H23" s="20">
        <f t="shared" si="3"/>
        <v>2.0064226733865986E-2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44772</v>
      </c>
      <c r="F27" s="29">
        <f>F11</f>
        <v>44803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1930771</v>
      </c>
      <c r="F28" s="12">
        <v>2110578</v>
      </c>
      <c r="G28" s="13">
        <f t="shared" ref="G28:G30" si="4">F28-E28</f>
        <v>179807</v>
      </c>
      <c r="H28" s="14">
        <f t="shared" ref="H28:H31" si="5">F28/E28-1</f>
        <v>9.3127046138563374E-2</v>
      </c>
      <c r="I28" s="23"/>
    </row>
    <row r="29" spans="2:10" ht="17.25" x14ac:dyDescent="0.25">
      <c r="B29" s="32" t="s">
        <v>12</v>
      </c>
      <c r="C29" s="32"/>
      <c r="D29" s="33"/>
      <c r="E29" s="12">
        <v>1335</v>
      </c>
      <c r="F29" s="12">
        <v>1375</v>
      </c>
      <c r="G29" s="13">
        <f t="shared" si="4"/>
        <v>40</v>
      </c>
      <c r="H29" s="14">
        <f t="shared" si="5"/>
        <v>2.9962546816479474E-2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27728</v>
      </c>
      <c r="F30" s="12">
        <v>22339</v>
      </c>
      <c r="G30" s="13">
        <f t="shared" si="4"/>
        <v>-5389</v>
      </c>
      <c r="H30" s="14">
        <f t="shared" si="5"/>
        <v>-0.19435227928447774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1959834</v>
      </c>
      <c r="F31" s="19">
        <f>F28+F29+F30</f>
        <v>2134292</v>
      </c>
      <c r="G31" s="19">
        <f>G28+G29+G30</f>
        <v>174458</v>
      </c>
      <c r="H31" s="20">
        <f t="shared" si="5"/>
        <v>8.9016722844893925E-2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13:D13"/>
    <mergeCell ref="B2:H2"/>
    <mergeCell ref="B3:H3"/>
    <mergeCell ref="I3:N3"/>
    <mergeCell ref="B11:D11"/>
    <mergeCell ref="B12:D12"/>
    <mergeCell ref="B28:D28"/>
    <mergeCell ref="B29:D29"/>
    <mergeCell ref="B30:D30"/>
    <mergeCell ref="B14:D14"/>
    <mergeCell ref="B19:D19"/>
    <mergeCell ref="B20:D20"/>
    <mergeCell ref="B21:D21"/>
    <mergeCell ref="B22:D22"/>
    <mergeCell ref="B27:D27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31125-745A-4ED7-A1E2-107D17610BD1}">
  <sheetPr>
    <pageSetUpPr fitToPage="1"/>
  </sheetPr>
  <dimension ref="B2:P32"/>
  <sheetViews>
    <sheetView topLeftCell="B1" zoomScaleNormal="100" workbookViewId="0">
      <selection activeCell="I8" sqref="I8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3" width="19.5703125" style="4" customWidth="1"/>
    <col min="4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44834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44834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44803</v>
      </c>
      <c r="F11" s="29">
        <f>B3</f>
        <v>44834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35577741</v>
      </c>
      <c r="F12" s="12">
        <v>36343238</v>
      </c>
      <c r="G12" s="13">
        <f t="shared" ref="G12:G14" si="0">F12-E12</f>
        <v>765497</v>
      </c>
      <c r="H12" s="14">
        <f t="shared" ref="H12:H15" si="1">F12/E12-1</f>
        <v>2.1516177769690392E-2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33813</v>
      </c>
      <c r="F13" s="12">
        <v>33388</v>
      </c>
      <c r="G13" s="13">
        <f t="shared" si="0"/>
        <v>-425</v>
      </c>
      <c r="H13" s="14">
        <f t="shared" si="1"/>
        <v>-1.2569130216188995E-2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510321</v>
      </c>
      <c r="F14" s="12">
        <v>518447</v>
      </c>
      <c r="G14" s="13">
        <f t="shared" si="0"/>
        <v>8126</v>
      </c>
      <c r="H14" s="14">
        <f t="shared" si="1"/>
        <v>1.5923311014047981E-2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36121875</v>
      </c>
      <c r="F15" s="19">
        <f>F12+F13+F14</f>
        <v>36895073</v>
      </c>
      <c r="G15" s="19">
        <f>G12+G13+G14</f>
        <v>773198</v>
      </c>
      <c r="H15" s="20">
        <f t="shared" si="1"/>
        <v>2.140525651007863E-2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44803</v>
      </c>
      <c r="F19" s="29">
        <f>F11</f>
        <v>44834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21241388</v>
      </c>
      <c r="F20" s="12">
        <v>21697527</v>
      </c>
      <c r="G20" s="13">
        <f>F20-E20</f>
        <v>456139</v>
      </c>
      <c r="H20" s="14">
        <f>F20/E20-1</f>
        <v>2.1474067513855388E-2</v>
      </c>
      <c r="I20" s="16"/>
    </row>
    <row r="21" spans="2:10" ht="17.25" x14ac:dyDescent="0.2">
      <c r="B21" s="32" t="s">
        <v>12</v>
      </c>
      <c r="C21" s="32"/>
      <c r="D21" s="33"/>
      <c r="E21" s="12">
        <v>22347</v>
      </c>
      <c r="F21" s="12">
        <v>22604</v>
      </c>
      <c r="G21" s="13">
        <f>F21-E21</f>
        <v>257</v>
      </c>
      <c r="H21" s="14">
        <f>F21/E21-1</f>
        <v>1.1500425112990653E-2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399319</v>
      </c>
      <c r="F22" s="12">
        <v>404463</v>
      </c>
      <c r="G22" s="13">
        <f t="shared" ref="G22" si="2">F22-E22</f>
        <v>5144</v>
      </c>
      <c r="H22" s="14">
        <f t="shared" ref="H22:H23" si="3">F22/E22-1</f>
        <v>1.2881931488359033E-2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21663054</v>
      </c>
      <c r="F23" s="19">
        <f>F20+F21+F22</f>
        <v>22124594</v>
      </c>
      <c r="G23" s="19">
        <f>G20+G21+G22</f>
        <v>461540</v>
      </c>
      <c r="H23" s="20">
        <f t="shared" si="3"/>
        <v>2.130539858322833E-2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44803</v>
      </c>
      <c r="F27" s="29">
        <f>F11</f>
        <v>44834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2110578</v>
      </c>
      <c r="F28" s="12">
        <v>2262906</v>
      </c>
      <c r="G28" s="13">
        <f t="shared" ref="G28:G30" si="4">F28-E28</f>
        <v>152328</v>
      </c>
      <c r="H28" s="14">
        <f t="shared" ref="H28:H31" si="5">F28/E28-1</f>
        <v>7.2173594152881382E-2</v>
      </c>
      <c r="I28" s="23"/>
    </row>
    <row r="29" spans="2:10" ht="17.25" x14ac:dyDescent="0.25">
      <c r="B29" s="32" t="s">
        <v>12</v>
      </c>
      <c r="C29" s="32"/>
      <c r="D29" s="33"/>
      <c r="E29" s="12">
        <v>1375</v>
      </c>
      <c r="F29" s="12">
        <v>1451</v>
      </c>
      <c r="G29" s="13">
        <f t="shared" si="4"/>
        <v>76</v>
      </c>
      <c r="H29" s="14">
        <f t="shared" si="5"/>
        <v>5.5272727272727362E-2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22339</v>
      </c>
      <c r="F30" s="12">
        <v>23486</v>
      </c>
      <c r="G30" s="13">
        <f t="shared" si="4"/>
        <v>1147</v>
      </c>
      <c r="H30" s="14">
        <f t="shared" si="5"/>
        <v>5.1345181073458868E-2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2134292</v>
      </c>
      <c r="F31" s="19">
        <f>F28+F29+F30</f>
        <v>2287843</v>
      </c>
      <c r="G31" s="19">
        <f>G28+G29+G30</f>
        <v>153551</v>
      </c>
      <c r="H31" s="20">
        <f t="shared" si="5"/>
        <v>7.194470109994322E-2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28:D28"/>
    <mergeCell ref="B29:D29"/>
    <mergeCell ref="B30:D30"/>
    <mergeCell ref="B14:D14"/>
    <mergeCell ref="B19:D19"/>
    <mergeCell ref="B20:D20"/>
    <mergeCell ref="B21:D21"/>
    <mergeCell ref="B22:D22"/>
    <mergeCell ref="B27:D27"/>
    <mergeCell ref="B13:D13"/>
    <mergeCell ref="B2:H2"/>
    <mergeCell ref="B3:H3"/>
    <mergeCell ref="I3:N3"/>
    <mergeCell ref="B11:D11"/>
    <mergeCell ref="B12:D12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Дмитрий Андреевич</dc:creator>
  <cp:lastModifiedBy>Гейнц Денис Дмитриевич</cp:lastModifiedBy>
  <dcterms:created xsi:type="dcterms:W3CDTF">2015-06-05T18:19:34Z</dcterms:created>
  <dcterms:modified xsi:type="dcterms:W3CDTF">2023-01-09T10:48:48Z</dcterms:modified>
</cp:coreProperties>
</file>