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ЭтаКнига" defaultThemeVersion="124226"/>
  <xr:revisionPtr revIDLastSave="0" documentId="13_ncr:1_{8D4F6F14-350C-4AA7-8E54-B73884CD3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1" i="1" l="1"/>
  <c r="C230" i="1"/>
  <c r="C225" i="1"/>
  <c r="C218" i="1"/>
  <c r="C223" i="1"/>
  <c r="C222" i="1"/>
  <c r="C221" i="1"/>
  <c r="C220" i="1"/>
  <c r="C219" i="1" l="1"/>
  <c r="C217" i="1" l="1"/>
  <c r="C216" i="1"/>
  <c r="C215" i="1"/>
  <c r="C214" i="1" l="1"/>
  <c r="C213" i="1" l="1"/>
  <c r="C212" i="1" l="1"/>
  <c r="C211" i="1" l="1"/>
  <c r="C209" i="1" l="1"/>
  <c r="C208" i="1"/>
  <c r="C207" i="1"/>
  <c r="C206" i="1"/>
  <c r="C205" i="1"/>
  <c r="C203" i="1"/>
  <c r="C202" i="1"/>
  <c r="C201" i="1"/>
  <c r="C200" i="1"/>
  <c r="C199" i="1"/>
  <c r="C198" i="1"/>
  <c r="C196" i="1" l="1"/>
  <c r="C195" i="1"/>
  <c r="C197" i="1"/>
  <c r="C194" i="1" l="1"/>
  <c r="C193" i="1"/>
  <c r="C192" i="1"/>
  <c r="C191" i="1" l="1"/>
  <c r="C190" i="1" l="1"/>
  <c r="C189" i="1" l="1"/>
  <c r="C188" i="1" l="1"/>
  <c r="C187" i="1" l="1"/>
  <c r="C186" i="1" l="1"/>
  <c r="C185" i="1"/>
  <c r="C184" i="1"/>
  <c r="C183" i="1"/>
  <c r="C182" i="1"/>
  <c r="C181" i="1" l="1"/>
  <c r="C179" i="1" l="1"/>
  <c r="C180" i="1"/>
  <c r="C178" i="1"/>
  <c r="C177" i="1" l="1"/>
  <c r="C176" i="1"/>
  <c r="C175" i="1"/>
  <c r="C174" i="1"/>
  <c r="C173" i="1" l="1"/>
  <c r="C172" i="1"/>
  <c r="C171" i="1" l="1"/>
  <c r="C169" i="1"/>
  <c r="C168" i="1"/>
  <c r="C170" i="1"/>
  <c r="C2" i="1" l="1"/>
</calcChain>
</file>

<file path=xl/sharedStrings.xml><?xml version="1.0" encoding="utf-8"?>
<sst xmlns="http://schemas.openxmlformats.org/spreadsheetml/2006/main" count="712" uniqueCount="159">
  <si>
    <t>Дата истечения срока надлежащего исполнения обязательств (дата неисполнения)</t>
  </si>
  <si>
    <t>Наименование участника торгов, не исполнившего обязательства по сделке</t>
  </si>
  <si>
    <t>Наименование Биржевого товара</t>
  </si>
  <si>
    <t>Суммарный размер неисполненных обязательств, руб</t>
  </si>
  <si>
    <t>Меры, предпринятые АО НТБ в связи с неисполнением обязательств</t>
  </si>
  <si>
    <t>списание в качестве штрафа денежных средств, внесенных участником торгов в качестве Гарантийного взноса.</t>
  </si>
  <si>
    <t>пшеница 3-го класса</t>
  </si>
  <si>
    <t>пшеница 4-го класса</t>
  </si>
  <si>
    <t>ООО "Новосибирская продовольственная корпорация"</t>
  </si>
  <si>
    <t>ООО "Русмат-экспорт"</t>
  </si>
  <si>
    <t>ООО "Амурзерно"</t>
  </si>
  <si>
    <t>ячмень</t>
  </si>
  <si>
    <t>ООО "Эксим"</t>
  </si>
  <si>
    <t>ООО "Ставэкспорт"</t>
  </si>
  <si>
    <t>пшеница 5-го класса</t>
  </si>
  <si>
    <t>ООО "ГарантЛогистик"</t>
  </si>
  <si>
    <t>Информация об исполнении / Дата прекращения обязательств участником торгов</t>
  </si>
  <si>
    <t>ООО "Агро-Стар"</t>
  </si>
  <si>
    <t>ООО "Мукомольный комбинат "Володарский"</t>
  </si>
  <si>
    <t>ООО "КФХ Агат"</t>
  </si>
  <si>
    <t>ООО "МК Надежда"</t>
  </si>
  <si>
    <t>ООО "Зеленополье"</t>
  </si>
  <si>
    <t>ООО "Объединение "Союзпищепром"</t>
  </si>
  <si>
    <t>ООО «Мукомольный комбинат «Володарский»</t>
  </si>
  <si>
    <t>Акционерное общество «Рыбинский комбинат хлебопродуктов»</t>
  </si>
  <si>
    <t>АО «Каравай»</t>
  </si>
  <si>
    <t>рожь не ниже 3-го класса</t>
  </si>
  <si>
    <t>ОАО "Мельница"</t>
  </si>
  <si>
    <t>ООО "Юг-Зерно-Саратов"</t>
  </si>
  <si>
    <t>предоставлен отказ от исполнения своих обязательства</t>
  </si>
  <si>
    <t>ООО «НПК»</t>
  </si>
  <si>
    <t>ООО «Первый Мелькомбинат»</t>
  </si>
  <si>
    <t>ООО «Прогресс»</t>
  </si>
  <si>
    <t>ООО «Красноярск Зерно»</t>
  </si>
  <si>
    <t>ООО «Омское продовольствие»</t>
  </si>
  <si>
    <t>ООО «ЗИТРОН»</t>
  </si>
  <si>
    <t>ООО «Константиновское»</t>
  </si>
  <si>
    <t>ООО «Зерно-Экспорт»</t>
  </si>
  <si>
    <t>ООО «ПО «Усть-Калманский элеватор»</t>
  </si>
  <si>
    <t>ООО «Гранум»</t>
  </si>
  <si>
    <t>ООО «ПО «Топчихинский мелькомбинат»</t>
  </si>
  <si>
    <t>ООО «Оникс»</t>
  </si>
  <si>
    <t>ООО «СибИнвесТком»</t>
  </si>
  <si>
    <t>АО «Хлебная база №15»</t>
  </si>
  <si>
    <t>ООО «Мукомол»</t>
  </si>
  <si>
    <t>АО «Новосибирскхлебопродукт»</t>
  </si>
  <si>
    <t>ООО "АПК Хопёр"</t>
  </si>
  <si>
    <t>ООО "Константиновское"</t>
  </si>
  <si>
    <t>ИП Ломакина Елена Ивановна</t>
  </si>
  <si>
    <t>ООО "ГК "Бизнес Партнер"</t>
  </si>
  <si>
    <t>ООО "Чебаркульская птица"</t>
  </si>
  <si>
    <t>ЗАО "Золотой Век"</t>
  </si>
  <si>
    <t>ООО "СМФ"</t>
  </si>
  <si>
    <t>ООО "ТК "Просторы Сибири"</t>
  </si>
  <si>
    <t>ООО "АПК Зерно-Трейд"</t>
  </si>
  <si>
    <t>ООО "Миллеровозернопродукт"</t>
  </si>
  <si>
    <t>АО "Хлеб"</t>
  </si>
  <si>
    <t>ООО "Мильман-Агро"</t>
  </si>
  <si>
    <t>ООО "НПК"</t>
  </si>
  <si>
    <t>ООО "Омское продовольствие"</t>
  </si>
  <si>
    <t>ООО "Профит"</t>
  </si>
  <si>
    <t>ООО "Сибирский КХП"</t>
  </si>
  <si>
    <t>ООО "Сарептская мельница"</t>
  </si>
  <si>
    <t>ООО "ПензаМолИнвест"</t>
  </si>
  <si>
    <t>ООО "Татарскзернопродукт"</t>
  </si>
  <si>
    <t>ООО "Гранум"</t>
  </si>
  <si>
    <t>ООО "Красноярск Зерно"</t>
  </si>
  <si>
    <t>ООО "МТТ-АГРО"</t>
  </si>
  <si>
    <t>ООО "Агро-Инвест"</t>
  </si>
  <si>
    <t>ООО "Мельница купца Маркова"</t>
  </si>
  <si>
    <t>ООО "ПЗК"</t>
  </si>
  <si>
    <t>ЗАО "ЭМЗ"</t>
  </si>
  <si>
    <t>ООО "Агропромресурс"</t>
  </si>
  <si>
    <t>ООО "Зернотрейд"</t>
  </si>
  <si>
    <t>В соответствии с поступившими от АО «ОЗК» письмами (исх. № 04-141829 от 21.05.2019, исх. № 04-14/1830 от 21.05.2019) об аннулировании ранее направленных Уведомлений о неисполнении обязательств покупателем (исх. № 04-14/1780 от 15.05.2019, исх. № 04-14/1779 от 15.05.2019) в отношении ООО «Зернотрейд», АО НТБ принято решение о неприменении меры дисциплинарного воздействия к Участнику торгов ООО «Зернотрейд» – штрафа (списание в качестве штрафа денежных средств, внесенных участниками торгов в качестве Гарантийного взноса).</t>
  </si>
  <si>
    <t>ООО "ГК «Бизнес Партнер"</t>
  </si>
  <si>
    <t>ООО АПК «Русское поле»</t>
  </si>
  <si>
    <t>ЗАО «Меркурий»</t>
  </si>
  <si>
    <t>ООО «Зернотрейд»</t>
  </si>
  <si>
    <t>ООО «ГК "Бизнес Партнер»</t>
  </si>
  <si>
    <t>неисполение обзятельств по независящим от участника торгов обстоятельствам</t>
  </si>
  <si>
    <t>принято решение о неприменении мер воздействия в связи с неисполнением обязательств по сделкам по не зависящим от участника торгов обстоятельствам</t>
  </si>
  <si>
    <t>ООО «Сибирский КХП»</t>
  </si>
  <si>
    <t xml:space="preserve">ООО «Гранум» </t>
  </si>
  <si>
    <t>ПАО «Птицефабрика «Боровская»</t>
  </si>
  <si>
    <t xml:space="preserve">ООО «Мильман-Агро» </t>
  </si>
  <si>
    <t xml:space="preserve">ООО «КАУ» </t>
  </si>
  <si>
    <t>АО «КХП «Тихорецкий»</t>
  </si>
  <si>
    <t>ПАО «НКХП»</t>
  </si>
  <si>
    <t>ООО «ВЫБОР СИБИРИ»</t>
  </si>
  <si>
    <t>ООО «МК Надежда»</t>
  </si>
  <si>
    <t>АО «Мелькомбинат №3»</t>
  </si>
  <si>
    <t>АО «Сельцо»</t>
  </si>
  <si>
    <t>ООО «ТД Веселый мельник»</t>
  </si>
  <si>
    <t>списание в качестве штрафа денежных средств, внесенных участником торгов в качестве Гарантийного взноса. Решением АО НТБ от 20.05.2020 исполнение применения мер ответственности к ООО «Мильман Арго» приостановлено.</t>
  </si>
  <si>
    <t>ООО «СЗК»</t>
  </si>
  <si>
    <t xml:space="preserve">ООО «Причулымье» </t>
  </si>
  <si>
    <t>ООО «Сандугач»</t>
  </si>
  <si>
    <t>ООО «Колосок»</t>
  </si>
  <si>
    <t>АО «Птицефабрика «Евсинская»</t>
  </si>
  <si>
    <t>ООО «Простор»</t>
  </si>
  <si>
    <t xml:space="preserve">ООО «Сибирский КХП» </t>
  </si>
  <si>
    <t xml:space="preserve">ООО «Профит» </t>
  </si>
  <si>
    <t>ООО «ГАРАНТАГРО»</t>
  </si>
  <si>
    <t>ООО «БИ - АЙ ГРАНУМ»</t>
  </si>
  <si>
    <t>ООО "Алтайская марка"</t>
  </si>
  <si>
    <t>ЗАО "Алейскзернопродукт" имени С.Н. Старовойтова</t>
  </si>
  <si>
    <t>ООО "Солнечный ветер"</t>
  </si>
  <si>
    <t>АО "Новосибирская птицефабрика"</t>
  </si>
  <si>
    <t>ООО "ППР "Челябинский"</t>
  </si>
  <si>
    <t>ООО ТД «Царица»</t>
  </si>
  <si>
    <t>ООО «Объединение «Союзпищепром»</t>
  </si>
  <si>
    <t>ОАО «СКХП»</t>
  </si>
  <si>
    <t>ООО «Ника»</t>
  </si>
  <si>
    <t>ООО «КАУ»</t>
  </si>
  <si>
    <t>ООО «Аркадакхлебопродукт»</t>
  </si>
  <si>
    <t>ООО «АПК-Курск»</t>
  </si>
  <si>
    <t xml:space="preserve">ООО «Ника» </t>
  </si>
  <si>
    <t xml:space="preserve">ООО «Новоурожайненское» </t>
  </si>
  <si>
    <t>ООО «Мукомольный комбинат»</t>
  </si>
  <si>
    <t>АО «ЛИМАК»</t>
  </si>
  <si>
    <t>ООО «Профит»</t>
  </si>
  <si>
    <t xml:space="preserve">АО «Мелькомбинат №3» </t>
  </si>
  <si>
    <t>решение о применении мер воздействия отложено до получения от АО "ОЗК" подтверждения наличия оснований для их применения</t>
  </si>
  <si>
    <t>ООО «Енисей»</t>
  </si>
  <si>
    <t>ООО «Агро-Стар»</t>
  </si>
  <si>
    <t>ООО «Причулымье»</t>
  </si>
  <si>
    <t>ООО «Птицефабрика Любинская»</t>
  </si>
  <si>
    <t>ООО «МитПром»</t>
  </si>
  <si>
    <t xml:space="preserve">АО «Новосибирскхлебопродукт» </t>
  </si>
  <si>
    <t>ООО «Тесинская мука»</t>
  </si>
  <si>
    <t xml:space="preserve">ООО «Ассоциация» </t>
  </si>
  <si>
    <t>ООО  «Красноярск Зерно»</t>
  </si>
  <si>
    <t xml:space="preserve">ООО «Сибирская зерновая компания» </t>
  </si>
  <si>
    <t xml:space="preserve">ООО «АСМК» </t>
  </si>
  <si>
    <t xml:space="preserve">АО «Бердиевский элеватор Агро» </t>
  </si>
  <si>
    <t>АО "Мелькомбинат №3"</t>
  </si>
  <si>
    <t>ОАО «СКХ»</t>
  </si>
  <si>
    <t>ООО «Специализированное хозяйство Московское»</t>
  </si>
  <si>
    <t>ООО «КФХ Агат»</t>
  </si>
  <si>
    <t>ООО Компания «Март»</t>
  </si>
  <si>
    <t>СПОК «Знаменский»</t>
  </si>
  <si>
    <t xml:space="preserve">ООО «НПК» </t>
  </si>
  <si>
    <t>ООО «АСМК»</t>
  </si>
  <si>
    <t>ООО «АгроАльянс»</t>
  </si>
  <si>
    <t>ООО «ТК «Просторы Сибири»</t>
  </si>
  <si>
    <t>ООО «РЗК»</t>
  </si>
  <si>
    <t>ЗАО "Цитадель"</t>
  </si>
  <si>
    <t>Сахар белый</t>
  </si>
  <si>
    <t>ООО «Водограй»</t>
  </si>
  <si>
    <t>ООО "Альянс"</t>
  </si>
  <si>
    <t>Пшеница 4 класса, протеин 12,5%</t>
  </si>
  <si>
    <t>взаиморасчеты по оплате ден.средств в качестве штрафа в связи с неисполнением Покупателя происходят между Покупателем и Продавцом без участия Биржи</t>
  </si>
  <si>
    <t>взаимодействие между Покупателем и Поставщиком в связи с неисполнением по договору происходит в соответствии с Условиями допуска к аукционам Заказчиков и поставки товара на товарных аукционах без участия Биржи</t>
  </si>
  <si>
    <t>ООО "Торговая компания СДС"</t>
  </si>
  <si>
    <t>ИП Шабурян Артуш Агаронович</t>
  </si>
  <si>
    <t>Глава К(Ф)Х МИРОНЕНКО ИВАН ИВАНОВИЧ</t>
  </si>
  <si>
    <t xml:space="preserve">ООО «Объединение «Союзпищепром» </t>
  </si>
  <si>
    <t>ООО "ТоргПродукт"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</si>
</sst>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0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36">
    <xf numFmtId="0" fontId="0" fillId="0" borderId="0" xfId="0"/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3" fillId="0" borderId="1" xfId="0" applyFont="1" applyBorder="1"/>
    <xf numFmtId="164" fontId="3" fillId="0" borderId="0" xfId="0" applyNumberFormat="1" applyFont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_2016" xfId="1" xr:uid="{00000000-0005-0000-0000-000001000000}"/>
    <cellStyle name="Обычный_2017_1" xfId="3" xr:uid="{00000000-0005-0000-0000-000002000000}"/>
    <cellStyle name="Обычный_Лист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232"/>
  <sheetViews>
    <sheetView tabSelected="1" zoomScale="130" zoomScaleNormal="130" workbookViewId="0">
      <pane ySplit="1" topLeftCell="A224" activePane="bottomLeft" state="frozen"/>
      <selection pane="bottomLeft" activeCell="A232" sqref="A232"/>
    </sheetView>
  </sheetViews>
  <sheetFormatPr defaultColWidth="9.21875" defaultRowHeight="10.199999999999999" x14ac:dyDescent="0.2"/>
  <cols>
    <col min="1" max="1" width="35.21875" style="5" customWidth="1"/>
    <col min="2" max="2" width="31.21875" style="5" bestFit="1" customWidth="1"/>
    <col min="3" max="3" width="15.21875" style="5" customWidth="1"/>
    <col min="4" max="4" width="11.77734375" style="4" customWidth="1"/>
    <col min="5" max="5" width="50.5546875" style="3" customWidth="1"/>
    <col min="6" max="6" width="20" style="3" customWidth="1"/>
    <col min="7" max="8" width="9.21875" style="3"/>
    <col min="9" max="9" width="10.77734375" style="3" bestFit="1" customWidth="1"/>
    <col min="10" max="10" width="10" style="3" bestFit="1" customWidth="1"/>
    <col min="11" max="16384" width="9.21875" style="3"/>
  </cols>
  <sheetData>
    <row r="1" spans="1:9" ht="61.2" x14ac:dyDescent="0.2">
      <c r="A1" s="2" t="s">
        <v>1</v>
      </c>
      <c r="B1" s="2" t="s">
        <v>2</v>
      </c>
      <c r="C1" s="2" t="s">
        <v>3</v>
      </c>
      <c r="D1" s="1" t="s">
        <v>0</v>
      </c>
      <c r="E1" s="2" t="s">
        <v>4</v>
      </c>
      <c r="F1" s="2" t="s">
        <v>16</v>
      </c>
    </row>
    <row r="2" spans="1:9" ht="20.399999999999999" x14ac:dyDescent="0.2">
      <c r="A2" s="6" t="s">
        <v>8</v>
      </c>
      <c r="B2" s="6" t="s">
        <v>6</v>
      </c>
      <c r="C2" s="8">
        <f>8505*8000</f>
        <v>68040000</v>
      </c>
      <c r="D2" s="7">
        <v>43283</v>
      </c>
      <c r="E2" s="9" t="s">
        <v>5</v>
      </c>
      <c r="F2" s="10"/>
    </row>
    <row r="3" spans="1:9" ht="20.399999999999999" x14ac:dyDescent="0.2">
      <c r="A3" s="6" t="s">
        <v>9</v>
      </c>
      <c r="B3" s="6" t="s">
        <v>7</v>
      </c>
      <c r="C3" s="8">
        <v>897750</v>
      </c>
      <c r="D3" s="7">
        <v>43291</v>
      </c>
      <c r="E3" s="9" t="s">
        <v>5</v>
      </c>
      <c r="F3" s="10"/>
    </row>
    <row r="4" spans="1:9" ht="20.399999999999999" x14ac:dyDescent="0.2">
      <c r="A4" s="6" t="s">
        <v>10</v>
      </c>
      <c r="B4" s="6" t="s">
        <v>7</v>
      </c>
      <c r="C4" s="8">
        <v>6700000</v>
      </c>
      <c r="D4" s="7">
        <v>43294</v>
      </c>
      <c r="E4" s="9" t="s">
        <v>5</v>
      </c>
      <c r="F4" s="10"/>
    </row>
    <row r="5" spans="1:9" ht="20.399999999999999" x14ac:dyDescent="0.2">
      <c r="A5" s="6" t="s">
        <v>10</v>
      </c>
      <c r="B5" s="6" t="s">
        <v>11</v>
      </c>
      <c r="C5" s="8">
        <v>37053750</v>
      </c>
      <c r="D5" s="7">
        <v>43294</v>
      </c>
      <c r="E5" s="9" t="s">
        <v>5</v>
      </c>
      <c r="F5" s="10"/>
    </row>
    <row r="6" spans="1:9" ht="20.399999999999999" x14ac:dyDescent="0.2">
      <c r="A6" s="6" t="s">
        <v>12</v>
      </c>
      <c r="B6" s="6" t="s">
        <v>11</v>
      </c>
      <c r="C6" s="8">
        <v>14310000</v>
      </c>
      <c r="D6" s="7">
        <v>43312</v>
      </c>
      <c r="E6" s="9" t="s">
        <v>5</v>
      </c>
      <c r="F6" s="10"/>
    </row>
    <row r="7" spans="1:9" ht="20.399999999999999" x14ac:dyDescent="0.2">
      <c r="A7" s="6" t="s">
        <v>13</v>
      </c>
      <c r="B7" s="6" t="s">
        <v>7</v>
      </c>
      <c r="C7" s="8">
        <v>49572000</v>
      </c>
      <c r="D7" s="7">
        <v>43312</v>
      </c>
      <c r="E7" s="9" t="s">
        <v>5</v>
      </c>
      <c r="F7" s="10"/>
    </row>
    <row r="8" spans="1:9" ht="20.399999999999999" x14ac:dyDescent="0.2">
      <c r="A8" s="6" t="s">
        <v>13</v>
      </c>
      <c r="B8" s="6" t="s">
        <v>7</v>
      </c>
      <c r="C8" s="8">
        <v>100784250</v>
      </c>
      <c r="D8" s="7">
        <v>43320</v>
      </c>
      <c r="E8" s="9" t="s">
        <v>5</v>
      </c>
      <c r="F8" s="10"/>
    </row>
    <row r="9" spans="1:9" ht="20.399999999999999" x14ac:dyDescent="0.2">
      <c r="A9" s="6" t="s">
        <v>13</v>
      </c>
      <c r="B9" s="6" t="s">
        <v>7</v>
      </c>
      <c r="C9" s="8">
        <v>94263750</v>
      </c>
      <c r="D9" s="7">
        <v>43320</v>
      </c>
      <c r="E9" s="9" t="s">
        <v>5</v>
      </c>
      <c r="F9" s="10"/>
    </row>
    <row r="10" spans="1:9" ht="20.399999999999999" x14ac:dyDescent="0.2">
      <c r="A10" s="6" t="s">
        <v>13</v>
      </c>
      <c r="B10" s="6" t="s">
        <v>14</v>
      </c>
      <c r="C10" s="8">
        <v>38434500</v>
      </c>
      <c r="D10" s="7">
        <v>43327</v>
      </c>
      <c r="E10" s="9" t="s">
        <v>5</v>
      </c>
      <c r="F10" s="10"/>
    </row>
    <row r="11" spans="1:9" ht="20.399999999999999" x14ac:dyDescent="0.2">
      <c r="A11" s="6" t="s">
        <v>15</v>
      </c>
      <c r="B11" s="6" t="s">
        <v>6</v>
      </c>
      <c r="C11" s="8">
        <v>198652500</v>
      </c>
      <c r="D11" s="7">
        <v>43328</v>
      </c>
      <c r="E11" s="9" t="s">
        <v>5</v>
      </c>
      <c r="F11" s="10"/>
    </row>
    <row r="12" spans="1:9" ht="20.399999999999999" x14ac:dyDescent="0.2">
      <c r="A12" s="6" t="s">
        <v>17</v>
      </c>
      <c r="B12" s="6" t="s">
        <v>7</v>
      </c>
      <c r="C12" s="8">
        <v>41850000</v>
      </c>
      <c r="D12" s="7">
        <v>43402</v>
      </c>
      <c r="E12" s="9" t="s">
        <v>5</v>
      </c>
      <c r="F12" s="10"/>
      <c r="I12" s="11"/>
    </row>
    <row r="13" spans="1:9" ht="20.399999999999999" x14ac:dyDescent="0.2">
      <c r="A13" s="6" t="s">
        <v>18</v>
      </c>
      <c r="B13" s="6" t="s">
        <v>7</v>
      </c>
      <c r="C13" s="8">
        <v>13365000</v>
      </c>
      <c r="D13" s="7">
        <v>43410</v>
      </c>
      <c r="E13" s="9" t="s">
        <v>5</v>
      </c>
      <c r="F13" s="10"/>
      <c r="I13" s="11"/>
    </row>
    <row r="14" spans="1:9" ht="20.399999999999999" x14ac:dyDescent="0.2">
      <c r="A14" s="6" t="s">
        <v>17</v>
      </c>
      <c r="B14" s="6" t="s">
        <v>6</v>
      </c>
      <c r="C14" s="8">
        <v>47736000</v>
      </c>
      <c r="D14" s="7">
        <v>43402</v>
      </c>
      <c r="E14" s="9" t="s">
        <v>5</v>
      </c>
      <c r="F14" s="10"/>
      <c r="I14" s="11"/>
    </row>
    <row r="15" spans="1:9" ht="20.399999999999999" x14ac:dyDescent="0.2">
      <c r="A15" s="6" t="s">
        <v>18</v>
      </c>
      <c r="B15" s="6" t="s">
        <v>6</v>
      </c>
      <c r="C15" s="8">
        <v>13122000</v>
      </c>
      <c r="D15" s="7">
        <v>43410</v>
      </c>
      <c r="E15" s="9" t="s">
        <v>5</v>
      </c>
      <c r="F15" s="10"/>
      <c r="I15" s="11"/>
    </row>
    <row r="16" spans="1:9" ht="20.399999999999999" x14ac:dyDescent="0.2">
      <c r="A16" s="6" t="s">
        <v>19</v>
      </c>
      <c r="B16" s="6" t="s">
        <v>6</v>
      </c>
      <c r="C16" s="8">
        <v>42768000</v>
      </c>
      <c r="D16" s="7">
        <v>43402</v>
      </c>
      <c r="E16" s="9" t="s">
        <v>5</v>
      </c>
      <c r="F16" s="10"/>
      <c r="I16" s="11"/>
    </row>
    <row r="17" spans="1:10" ht="20.399999999999999" x14ac:dyDescent="0.2">
      <c r="A17" s="6" t="s">
        <v>18</v>
      </c>
      <c r="B17" s="6" t="s">
        <v>6</v>
      </c>
      <c r="C17" s="8">
        <v>13230000</v>
      </c>
      <c r="D17" s="7">
        <v>43410</v>
      </c>
      <c r="E17" s="9" t="s">
        <v>5</v>
      </c>
      <c r="F17" s="10"/>
      <c r="I17" s="11"/>
    </row>
    <row r="18" spans="1:10" ht="20.399999999999999" x14ac:dyDescent="0.2">
      <c r="A18" s="6" t="s">
        <v>20</v>
      </c>
      <c r="B18" s="6" t="s">
        <v>6</v>
      </c>
      <c r="C18" s="8">
        <v>45279000</v>
      </c>
      <c r="D18" s="7">
        <v>43402</v>
      </c>
      <c r="E18" s="9" t="s">
        <v>5</v>
      </c>
      <c r="F18" s="10"/>
      <c r="I18" s="11"/>
    </row>
    <row r="19" spans="1:10" ht="20.399999999999999" x14ac:dyDescent="0.2">
      <c r="A19" s="6" t="s">
        <v>18</v>
      </c>
      <c r="B19" s="6" t="s">
        <v>6</v>
      </c>
      <c r="C19" s="8">
        <v>9963000</v>
      </c>
      <c r="D19" s="7">
        <v>43410</v>
      </c>
      <c r="E19" s="9" t="s">
        <v>5</v>
      </c>
      <c r="F19" s="10"/>
      <c r="I19" s="11"/>
    </row>
    <row r="20" spans="1:10" ht="20.399999999999999" x14ac:dyDescent="0.2">
      <c r="A20" s="6" t="s">
        <v>21</v>
      </c>
      <c r="B20" s="6" t="s">
        <v>11</v>
      </c>
      <c r="C20" s="8">
        <v>33858000</v>
      </c>
      <c r="D20" s="7">
        <v>43411</v>
      </c>
      <c r="E20" s="9" t="s">
        <v>5</v>
      </c>
      <c r="F20" s="10"/>
      <c r="I20" s="11"/>
      <c r="J20" s="11"/>
    </row>
    <row r="21" spans="1:10" ht="20.399999999999999" x14ac:dyDescent="0.2">
      <c r="A21" s="6" t="s">
        <v>22</v>
      </c>
      <c r="B21" s="6" t="s">
        <v>11</v>
      </c>
      <c r="C21" s="8">
        <v>4833000</v>
      </c>
      <c r="D21" s="7">
        <v>43436</v>
      </c>
      <c r="E21" s="9" t="s">
        <v>5</v>
      </c>
      <c r="F21" s="10"/>
    </row>
    <row r="22" spans="1:10" ht="20.399999999999999" x14ac:dyDescent="0.2">
      <c r="A22" s="6" t="s">
        <v>22</v>
      </c>
      <c r="B22" s="6" t="s">
        <v>14</v>
      </c>
      <c r="C22" s="8">
        <v>10098000</v>
      </c>
      <c r="D22" s="7">
        <v>43436</v>
      </c>
      <c r="E22" s="9" t="s">
        <v>5</v>
      </c>
      <c r="F22" s="10"/>
    </row>
    <row r="23" spans="1:10" ht="20.399999999999999" x14ac:dyDescent="0.2">
      <c r="A23" s="6" t="s">
        <v>23</v>
      </c>
      <c r="B23" s="6" t="s">
        <v>6</v>
      </c>
      <c r="C23" s="8">
        <v>1586250</v>
      </c>
      <c r="D23" s="7">
        <v>43437</v>
      </c>
      <c r="E23" s="9" t="s">
        <v>5</v>
      </c>
      <c r="F23" s="10"/>
    </row>
    <row r="24" spans="1:10" ht="20.399999999999999" x14ac:dyDescent="0.2">
      <c r="A24" s="6" t="s">
        <v>24</v>
      </c>
      <c r="B24" s="6" t="s">
        <v>14</v>
      </c>
      <c r="C24" s="8">
        <v>26460000</v>
      </c>
      <c r="D24" s="7">
        <v>43444</v>
      </c>
      <c r="E24" s="9" t="s">
        <v>5</v>
      </c>
      <c r="F24" s="10"/>
    </row>
    <row r="25" spans="1:10" ht="20.399999999999999" x14ac:dyDescent="0.2">
      <c r="A25" s="6" t="s">
        <v>25</v>
      </c>
      <c r="B25" s="6" t="s">
        <v>26</v>
      </c>
      <c r="C25" s="8">
        <v>1633500</v>
      </c>
      <c r="D25" s="7">
        <v>43461</v>
      </c>
      <c r="E25" s="9" t="s">
        <v>5</v>
      </c>
      <c r="F25" s="10"/>
    </row>
    <row r="26" spans="1:10" ht="40.799999999999997" x14ac:dyDescent="0.2">
      <c r="A26" s="6" t="s">
        <v>24</v>
      </c>
      <c r="B26" s="6" t="s">
        <v>14</v>
      </c>
      <c r="C26" s="8">
        <v>1512000</v>
      </c>
      <c r="D26" s="7" t="s">
        <v>29</v>
      </c>
      <c r="E26" s="9" t="s">
        <v>5</v>
      </c>
      <c r="F26" s="10"/>
    </row>
    <row r="27" spans="1:10" ht="40.799999999999997" x14ac:dyDescent="0.2">
      <c r="A27" s="6" t="s">
        <v>24</v>
      </c>
      <c r="B27" s="12" t="s">
        <v>14</v>
      </c>
      <c r="C27" s="8">
        <v>7087500</v>
      </c>
      <c r="D27" s="7" t="s">
        <v>29</v>
      </c>
      <c r="E27" s="9" t="s">
        <v>5</v>
      </c>
      <c r="F27" s="10"/>
    </row>
    <row r="28" spans="1:10" ht="20.399999999999999" x14ac:dyDescent="0.2">
      <c r="A28" s="12" t="s">
        <v>27</v>
      </c>
      <c r="B28" s="12" t="s">
        <v>6</v>
      </c>
      <c r="C28" s="8">
        <v>28255500</v>
      </c>
      <c r="D28" s="13">
        <v>43455</v>
      </c>
      <c r="E28" s="9" t="s">
        <v>5</v>
      </c>
      <c r="F28" s="10"/>
    </row>
    <row r="29" spans="1:10" ht="20.399999999999999" x14ac:dyDescent="0.2">
      <c r="A29" s="12" t="s">
        <v>27</v>
      </c>
      <c r="B29" s="12" t="s">
        <v>6</v>
      </c>
      <c r="C29" s="8">
        <v>15882750</v>
      </c>
      <c r="D29" s="13">
        <v>43455</v>
      </c>
      <c r="E29" s="9" t="s">
        <v>5</v>
      </c>
      <c r="F29" s="10"/>
    </row>
    <row r="30" spans="1:10" ht="20.399999999999999" x14ac:dyDescent="0.2">
      <c r="A30" s="12" t="s">
        <v>28</v>
      </c>
      <c r="B30" s="12" t="s">
        <v>6</v>
      </c>
      <c r="C30" s="8">
        <v>1586250</v>
      </c>
      <c r="D30" s="13">
        <v>43454</v>
      </c>
      <c r="E30" s="9" t="s">
        <v>5</v>
      </c>
      <c r="F30" s="10"/>
    </row>
    <row r="31" spans="1:10" ht="20.399999999999999" x14ac:dyDescent="0.2">
      <c r="A31" s="12" t="s">
        <v>30</v>
      </c>
      <c r="B31" s="12" t="s">
        <v>6</v>
      </c>
      <c r="C31" s="8">
        <v>33966000</v>
      </c>
      <c r="D31" s="13">
        <v>43468</v>
      </c>
      <c r="E31" s="9" t="s">
        <v>5</v>
      </c>
      <c r="F31" s="10"/>
    </row>
    <row r="32" spans="1:10" ht="20.399999999999999" x14ac:dyDescent="0.2">
      <c r="A32" s="12" t="s">
        <v>30</v>
      </c>
      <c r="B32" s="12" t="s">
        <v>6</v>
      </c>
      <c r="C32" s="8">
        <v>8991000</v>
      </c>
      <c r="D32" s="13">
        <v>43468</v>
      </c>
      <c r="E32" s="9" t="s">
        <v>5</v>
      </c>
      <c r="F32" s="10"/>
    </row>
    <row r="33" spans="1:6" ht="20.399999999999999" x14ac:dyDescent="0.2">
      <c r="A33" s="12" t="s">
        <v>30</v>
      </c>
      <c r="B33" s="12" t="s">
        <v>11</v>
      </c>
      <c r="C33" s="8">
        <v>13608000</v>
      </c>
      <c r="D33" s="13">
        <v>43475</v>
      </c>
      <c r="E33" s="9" t="s">
        <v>5</v>
      </c>
      <c r="F33" s="10"/>
    </row>
    <row r="34" spans="1:6" ht="20.399999999999999" x14ac:dyDescent="0.2">
      <c r="A34" s="12" t="s">
        <v>40</v>
      </c>
      <c r="B34" s="12" t="s">
        <v>7</v>
      </c>
      <c r="C34" s="8">
        <v>20648250</v>
      </c>
      <c r="D34" s="13">
        <v>43478</v>
      </c>
      <c r="E34" s="9" t="s">
        <v>5</v>
      </c>
      <c r="F34" s="10"/>
    </row>
    <row r="35" spans="1:6" ht="20.399999999999999" x14ac:dyDescent="0.2">
      <c r="A35" s="12" t="s">
        <v>40</v>
      </c>
      <c r="B35" s="12" t="s">
        <v>7</v>
      </c>
      <c r="C35" s="8">
        <v>2713500</v>
      </c>
      <c r="D35" s="13">
        <v>43474</v>
      </c>
      <c r="E35" s="9" t="s">
        <v>5</v>
      </c>
      <c r="F35" s="10"/>
    </row>
    <row r="36" spans="1:6" ht="20.399999999999999" x14ac:dyDescent="0.2">
      <c r="A36" s="12" t="s">
        <v>40</v>
      </c>
      <c r="B36" s="12" t="s">
        <v>6</v>
      </c>
      <c r="C36" s="8">
        <v>5163750</v>
      </c>
      <c r="D36" s="13">
        <v>43478</v>
      </c>
      <c r="E36" s="9" t="s">
        <v>5</v>
      </c>
      <c r="F36" s="10"/>
    </row>
    <row r="37" spans="1:6" ht="20.399999999999999" x14ac:dyDescent="0.2">
      <c r="A37" s="12" t="s">
        <v>31</v>
      </c>
      <c r="B37" s="12" t="s">
        <v>6</v>
      </c>
      <c r="C37" s="8">
        <v>40959000</v>
      </c>
      <c r="D37" s="13">
        <v>43468</v>
      </c>
      <c r="E37" s="9" t="s">
        <v>5</v>
      </c>
      <c r="F37" s="10"/>
    </row>
    <row r="38" spans="1:6" ht="20.399999999999999" x14ac:dyDescent="0.2">
      <c r="A38" s="12" t="s">
        <v>31</v>
      </c>
      <c r="B38" s="12" t="s">
        <v>6</v>
      </c>
      <c r="C38" s="8">
        <v>57706500</v>
      </c>
      <c r="D38" s="13">
        <v>43469</v>
      </c>
      <c r="E38" s="9" t="s">
        <v>5</v>
      </c>
      <c r="F38" s="10"/>
    </row>
    <row r="39" spans="1:6" ht="20.399999999999999" x14ac:dyDescent="0.2">
      <c r="A39" s="12" t="s">
        <v>31</v>
      </c>
      <c r="B39" s="12" t="s">
        <v>6</v>
      </c>
      <c r="C39" s="8">
        <v>8322750</v>
      </c>
      <c r="D39" s="13">
        <v>43476</v>
      </c>
      <c r="E39" s="9" t="s">
        <v>5</v>
      </c>
      <c r="F39" s="10"/>
    </row>
    <row r="40" spans="1:6" ht="20.399999999999999" x14ac:dyDescent="0.2">
      <c r="A40" s="12" t="s">
        <v>39</v>
      </c>
      <c r="B40" s="12" t="s">
        <v>6</v>
      </c>
      <c r="C40" s="8">
        <v>18321800</v>
      </c>
      <c r="D40" s="13">
        <v>43476</v>
      </c>
      <c r="E40" s="9" t="s">
        <v>5</v>
      </c>
      <c r="F40" s="10"/>
    </row>
    <row r="41" spans="1:6" ht="20.399999999999999" x14ac:dyDescent="0.2">
      <c r="A41" s="12" t="s">
        <v>32</v>
      </c>
      <c r="B41" s="12" t="s">
        <v>6</v>
      </c>
      <c r="C41" s="8">
        <v>2295000</v>
      </c>
      <c r="D41" s="13">
        <v>43469</v>
      </c>
      <c r="E41" s="9" t="s">
        <v>5</v>
      </c>
      <c r="F41" s="10"/>
    </row>
    <row r="42" spans="1:6" ht="20.399999999999999" x14ac:dyDescent="0.2">
      <c r="A42" s="12" t="s">
        <v>33</v>
      </c>
      <c r="B42" s="12" t="s">
        <v>14</v>
      </c>
      <c r="C42" s="8">
        <v>19743750</v>
      </c>
      <c r="D42" s="13">
        <v>43469</v>
      </c>
      <c r="E42" s="9" t="s">
        <v>5</v>
      </c>
      <c r="F42" s="10"/>
    </row>
    <row r="43" spans="1:6" ht="20.399999999999999" x14ac:dyDescent="0.2">
      <c r="A43" s="12" t="s">
        <v>34</v>
      </c>
      <c r="B43" s="12" t="s">
        <v>6</v>
      </c>
      <c r="C43" s="8">
        <v>51840000</v>
      </c>
      <c r="D43" s="13">
        <v>43468</v>
      </c>
      <c r="E43" s="9" t="s">
        <v>5</v>
      </c>
      <c r="F43" s="10"/>
    </row>
    <row r="44" spans="1:6" ht="20.399999999999999" x14ac:dyDescent="0.2">
      <c r="A44" s="12" t="s">
        <v>34</v>
      </c>
      <c r="B44" s="12" t="s">
        <v>6</v>
      </c>
      <c r="C44" s="8">
        <v>13601250</v>
      </c>
      <c r="D44" s="13">
        <v>43470</v>
      </c>
      <c r="E44" s="9" t="s">
        <v>5</v>
      </c>
      <c r="F44" s="10"/>
    </row>
    <row r="45" spans="1:6" ht="20.399999999999999" x14ac:dyDescent="0.2">
      <c r="A45" s="12" t="s">
        <v>34</v>
      </c>
      <c r="B45" s="12" t="s">
        <v>14</v>
      </c>
      <c r="C45" s="8">
        <v>1552500</v>
      </c>
      <c r="D45" s="13">
        <v>43478</v>
      </c>
      <c r="E45" s="9" t="s">
        <v>5</v>
      </c>
      <c r="F45" s="10"/>
    </row>
    <row r="46" spans="1:6" ht="20.399999999999999" x14ac:dyDescent="0.2">
      <c r="A46" s="12" t="s">
        <v>38</v>
      </c>
      <c r="B46" s="12" t="s">
        <v>6</v>
      </c>
      <c r="C46" s="8">
        <v>26973000</v>
      </c>
      <c r="D46" s="13">
        <v>43475</v>
      </c>
      <c r="E46" s="9" t="s">
        <v>5</v>
      </c>
      <c r="F46" s="10"/>
    </row>
    <row r="47" spans="1:6" ht="20.399999999999999" x14ac:dyDescent="0.2">
      <c r="A47" s="12" t="s">
        <v>37</v>
      </c>
      <c r="B47" s="12" t="s">
        <v>6</v>
      </c>
      <c r="C47" s="8">
        <v>27013500</v>
      </c>
      <c r="D47" s="13">
        <v>43470</v>
      </c>
      <c r="E47" s="9" t="s">
        <v>5</v>
      </c>
      <c r="F47" s="10"/>
    </row>
    <row r="48" spans="1:6" ht="20.399999999999999" x14ac:dyDescent="0.2">
      <c r="A48" s="12" t="s">
        <v>36</v>
      </c>
      <c r="B48" s="12" t="s">
        <v>7</v>
      </c>
      <c r="C48" s="8">
        <v>32319000</v>
      </c>
      <c r="D48" s="13">
        <v>43478</v>
      </c>
      <c r="E48" s="9" t="s">
        <v>5</v>
      </c>
      <c r="F48" s="10"/>
    </row>
    <row r="49" spans="1:6" ht="20.399999999999999" x14ac:dyDescent="0.2">
      <c r="A49" s="12" t="s">
        <v>35</v>
      </c>
      <c r="B49" s="12" t="s">
        <v>6</v>
      </c>
      <c r="C49" s="8">
        <v>11508750</v>
      </c>
      <c r="D49" s="13">
        <v>43469</v>
      </c>
      <c r="E49" s="9" t="s">
        <v>5</v>
      </c>
      <c r="F49" s="10"/>
    </row>
    <row r="50" spans="1:6" ht="20.399999999999999" x14ac:dyDescent="0.2">
      <c r="A50" s="12" t="s">
        <v>41</v>
      </c>
      <c r="B50" s="12" t="s">
        <v>11</v>
      </c>
      <c r="C50" s="8">
        <v>27720000</v>
      </c>
      <c r="D50" s="13">
        <v>43481</v>
      </c>
      <c r="E50" s="9" t="s">
        <v>5</v>
      </c>
      <c r="F50" s="10"/>
    </row>
    <row r="51" spans="1:6" ht="20.399999999999999" x14ac:dyDescent="0.2">
      <c r="A51" s="12" t="s">
        <v>41</v>
      </c>
      <c r="B51" s="12" t="s">
        <v>6</v>
      </c>
      <c r="C51" s="8">
        <v>60682500</v>
      </c>
      <c r="D51" s="13">
        <v>43481</v>
      </c>
      <c r="E51" s="9" t="s">
        <v>5</v>
      </c>
      <c r="F51" s="10"/>
    </row>
    <row r="52" spans="1:6" ht="20.399999999999999" x14ac:dyDescent="0.2">
      <c r="A52" s="12" t="s">
        <v>25</v>
      </c>
      <c r="B52" s="12" t="s">
        <v>6</v>
      </c>
      <c r="C52" s="8">
        <v>18022500</v>
      </c>
      <c r="D52" s="13">
        <v>43479</v>
      </c>
      <c r="E52" s="9" t="s">
        <v>5</v>
      </c>
      <c r="F52" s="10"/>
    </row>
    <row r="53" spans="1:6" ht="20.399999999999999" x14ac:dyDescent="0.2">
      <c r="A53" s="12" t="s">
        <v>42</v>
      </c>
      <c r="B53" s="12" t="s">
        <v>6</v>
      </c>
      <c r="C53" s="8">
        <v>1863000</v>
      </c>
      <c r="D53" s="13">
        <v>43482</v>
      </c>
      <c r="E53" s="9" t="s">
        <v>5</v>
      </c>
      <c r="F53" s="10"/>
    </row>
    <row r="54" spans="1:6" ht="20.399999999999999" x14ac:dyDescent="0.2">
      <c r="A54" s="12" t="s">
        <v>40</v>
      </c>
      <c r="B54" s="12" t="s">
        <v>7</v>
      </c>
      <c r="C54" s="8">
        <v>741924.5</v>
      </c>
      <c r="D54" s="13">
        <v>43483</v>
      </c>
      <c r="E54" s="9" t="s">
        <v>5</v>
      </c>
      <c r="F54" s="10"/>
    </row>
    <row r="55" spans="1:6" ht="20.399999999999999" x14ac:dyDescent="0.2">
      <c r="A55" s="12" t="s">
        <v>34</v>
      </c>
      <c r="B55" s="12" t="s">
        <v>11</v>
      </c>
      <c r="C55" s="8">
        <v>9828000</v>
      </c>
      <c r="D55" s="13">
        <v>43482</v>
      </c>
      <c r="E55" s="9" t="s">
        <v>5</v>
      </c>
      <c r="F55" s="10"/>
    </row>
    <row r="56" spans="1:6" ht="20.399999999999999" x14ac:dyDescent="0.2">
      <c r="A56" s="12" t="s">
        <v>43</v>
      </c>
      <c r="B56" s="12" t="s">
        <v>6</v>
      </c>
      <c r="C56" s="8">
        <v>8079750</v>
      </c>
      <c r="D56" s="13">
        <v>43483</v>
      </c>
      <c r="E56" s="9" t="s">
        <v>5</v>
      </c>
      <c r="F56" s="10"/>
    </row>
    <row r="57" spans="1:6" ht="20.399999999999999" x14ac:dyDescent="0.2">
      <c r="A57" s="12" t="s">
        <v>43</v>
      </c>
      <c r="B57" s="12" t="s">
        <v>6</v>
      </c>
      <c r="C57" s="8">
        <v>4353750</v>
      </c>
      <c r="D57" s="13">
        <v>43483</v>
      </c>
      <c r="E57" s="9" t="s">
        <v>5</v>
      </c>
      <c r="F57" s="10"/>
    </row>
    <row r="58" spans="1:6" ht="20.399999999999999" x14ac:dyDescent="0.2">
      <c r="A58" s="12" t="s">
        <v>44</v>
      </c>
      <c r="B58" s="12" t="s">
        <v>6</v>
      </c>
      <c r="C58" s="8">
        <v>3699000</v>
      </c>
      <c r="D58" s="13">
        <v>43483</v>
      </c>
      <c r="E58" s="9" t="s">
        <v>5</v>
      </c>
      <c r="F58" s="10"/>
    </row>
    <row r="59" spans="1:6" ht="20.399999999999999" x14ac:dyDescent="0.2">
      <c r="A59" s="12" t="s">
        <v>44</v>
      </c>
      <c r="B59" s="12" t="s">
        <v>6</v>
      </c>
      <c r="C59" s="8">
        <v>43659000</v>
      </c>
      <c r="D59" s="13">
        <v>43483</v>
      </c>
      <c r="E59" s="9" t="s">
        <v>5</v>
      </c>
      <c r="F59" s="10"/>
    </row>
    <row r="60" spans="1:6" ht="20.399999999999999" x14ac:dyDescent="0.2">
      <c r="A60" s="12" t="s">
        <v>45</v>
      </c>
      <c r="B60" s="12" t="s">
        <v>11</v>
      </c>
      <c r="C60" s="8">
        <v>48053250</v>
      </c>
      <c r="D60" s="13">
        <v>43495</v>
      </c>
      <c r="E60" s="9" t="s">
        <v>5</v>
      </c>
      <c r="F60" s="10"/>
    </row>
    <row r="61" spans="1:6" ht="20.399999999999999" x14ac:dyDescent="0.2">
      <c r="A61" s="12" t="s">
        <v>46</v>
      </c>
      <c r="B61" s="12" t="s">
        <v>6</v>
      </c>
      <c r="C61" s="8">
        <v>1640250</v>
      </c>
      <c r="D61" s="13">
        <v>43496</v>
      </c>
      <c r="E61" s="9" t="s">
        <v>5</v>
      </c>
      <c r="F61" s="10"/>
    </row>
    <row r="62" spans="1:6" ht="20.399999999999999" x14ac:dyDescent="0.2">
      <c r="A62" s="12" t="s">
        <v>47</v>
      </c>
      <c r="B62" s="12" t="s">
        <v>7</v>
      </c>
      <c r="C62" s="8">
        <v>1309500</v>
      </c>
      <c r="D62" s="13">
        <v>43500</v>
      </c>
      <c r="E62" s="9" t="s">
        <v>5</v>
      </c>
      <c r="F62" s="10"/>
    </row>
    <row r="63" spans="1:6" ht="20.399999999999999" x14ac:dyDescent="0.2">
      <c r="A63" s="12" t="s">
        <v>48</v>
      </c>
      <c r="B63" s="12" t="s">
        <v>6</v>
      </c>
      <c r="C63" s="8">
        <v>36065250</v>
      </c>
      <c r="D63" s="13">
        <v>43503</v>
      </c>
      <c r="E63" s="9" t="s">
        <v>5</v>
      </c>
      <c r="F63" s="10"/>
    </row>
    <row r="64" spans="1:6" ht="20.399999999999999" x14ac:dyDescent="0.2">
      <c r="A64" s="12" t="s">
        <v>49</v>
      </c>
      <c r="B64" s="12" t="s">
        <v>11</v>
      </c>
      <c r="C64" s="8">
        <v>19237500</v>
      </c>
      <c r="D64" s="13">
        <v>43499</v>
      </c>
      <c r="E64" s="9" t="s">
        <v>5</v>
      </c>
      <c r="F64" s="10"/>
    </row>
    <row r="65" spans="1:6" ht="20.399999999999999" x14ac:dyDescent="0.2">
      <c r="A65" s="12" t="s">
        <v>49</v>
      </c>
      <c r="B65" s="12" t="s">
        <v>11</v>
      </c>
      <c r="C65" s="8">
        <v>5433750</v>
      </c>
      <c r="D65" s="13">
        <v>43497</v>
      </c>
      <c r="E65" s="9" t="s">
        <v>5</v>
      </c>
      <c r="F65" s="10"/>
    </row>
    <row r="66" spans="1:6" ht="20.399999999999999" x14ac:dyDescent="0.2">
      <c r="A66" s="12" t="s">
        <v>15</v>
      </c>
      <c r="B66" s="12" t="s">
        <v>6</v>
      </c>
      <c r="C66" s="8">
        <v>32159750</v>
      </c>
      <c r="D66" s="13">
        <v>43495</v>
      </c>
      <c r="E66" s="9" t="s">
        <v>5</v>
      </c>
      <c r="F66" s="10"/>
    </row>
    <row r="67" spans="1:6" ht="20.399999999999999" x14ac:dyDescent="0.2">
      <c r="A67" s="12" t="s">
        <v>50</v>
      </c>
      <c r="B67" s="12" t="s">
        <v>14</v>
      </c>
      <c r="C67" s="8">
        <v>1309500</v>
      </c>
      <c r="D67" s="13">
        <v>43508</v>
      </c>
      <c r="E67" s="9" t="s">
        <v>5</v>
      </c>
      <c r="F67" s="10"/>
    </row>
    <row r="68" spans="1:6" ht="20.399999999999999" x14ac:dyDescent="0.2">
      <c r="A68" s="12" t="s">
        <v>51</v>
      </c>
      <c r="B68" s="12" t="s">
        <v>6</v>
      </c>
      <c r="C68" s="8">
        <v>6453000</v>
      </c>
      <c r="D68" s="13">
        <v>43502</v>
      </c>
      <c r="E68" s="9" t="s">
        <v>5</v>
      </c>
      <c r="F68" s="10"/>
    </row>
    <row r="69" spans="1:6" ht="20.399999999999999" x14ac:dyDescent="0.2">
      <c r="A69" s="12" t="s">
        <v>52</v>
      </c>
      <c r="B69" s="12" t="s">
        <v>6</v>
      </c>
      <c r="C69" s="8">
        <v>24198750</v>
      </c>
      <c r="D69" s="13">
        <v>43502</v>
      </c>
      <c r="E69" s="9" t="s">
        <v>5</v>
      </c>
      <c r="F69" s="10"/>
    </row>
    <row r="70" spans="1:6" ht="20.399999999999999" x14ac:dyDescent="0.2">
      <c r="A70" s="12" t="s">
        <v>53</v>
      </c>
      <c r="B70" s="12" t="s">
        <v>14</v>
      </c>
      <c r="C70" s="8">
        <v>10908000</v>
      </c>
      <c r="D70" s="13">
        <v>43507</v>
      </c>
      <c r="E70" s="9" t="s">
        <v>5</v>
      </c>
      <c r="F70" s="10"/>
    </row>
    <row r="71" spans="1:6" ht="20.399999999999999" x14ac:dyDescent="0.2">
      <c r="A71" s="12" t="s">
        <v>54</v>
      </c>
      <c r="B71" s="12" t="s">
        <v>6</v>
      </c>
      <c r="C71" s="8">
        <v>13365000</v>
      </c>
      <c r="D71" s="13">
        <v>43497</v>
      </c>
      <c r="E71" s="9" t="s">
        <v>5</v>
      </c>
      <c r="F71" s="10"/>
    </row>
    <row r="72" spans="1:6" ht="20.399999999999999" x14ac:dyDescent="0.2">
      <c r="A72" s="12" t="s">
        <v>55</v>
      </c>
      <c r="B72" s="12" t="s">
        <v>11</v>
      </c>
      <c r="C72" s="8">
        <v>16632000</v>
      </c>
      <c r="D72" s="13">
        <v>43480</v>
      </c>
      <c r="E72" s="9" t="s">
        <v>5</v>
      </c>
      <c r="F72" s="10"/>
    </row>
    <row r="73" spans="1:6" ht="40.799999999999997" x14ac:dyDescent="0.2">
      <c r="A73" s="12" t="s">
        <v>56</v>
      </c>
      <c r="B73" s="12" t="s">
        <v>6</v>
      </c>
      <c r="C73" s="8">
        <v>1626750</v>
      </c>
      <c r="D73" s="14" t="s">
        <v>29</v>
      </c>
      <c r="E73" s="9" t="s">
        <v>5</v>
      </c>
      <c r="F73" s="10"/>
    </row>
    <row r="74" spans="1:6" ht="20.399999999999999" x14ac:dyDescent="0.2">
      <c r="A74" s="12" t="s">
        <v>49</v>
      </c>
      <c r="B74" s="12" t="s">
        <v>11</v>
      </c>
      <c r="C74" s="8">
        <v>27381800</v>
      </c>
      <c r="D74" s="14">
        <v>43504</v>
      </c>
      <c r="E74" s="9" t="s">
        <v>5</v>
      </c>
      <c r="F74" s="10"/>
    </row>
    <row r="75" spans="1:6" ht="20.399999999999999" x14ac:dyDescent="0.2">
      <c r="A75" s="12" t="s">
        <v>57</v>
      </c>
      <c r="B75" s="12" t="s">
        <v>26</v>
      </c>
      <c r="C75" s="8">
        <v>7290000</v>
      </c>
      <c r="D75" s="14">
        <v>43510</v>
      </c>
      <c r="E75" s="9" t="s">
        <v>5</v>
      </c>
      <c r="F75" s="10"/>
    </row>
    <row r="76" spans="1:6" ht="20.399999999999999" x14ac:dyDescent="0.2">
      <c r="A76" s="12" t="s">
        <v>49</v>
      </c>
      <c r="B76" s="12" t="s">
        <v>7</v>
      </c>
      <c r="C76" s="8">
        <v>77091750</v>
      </c>
      <c r="D76" s="14">
        <v>43519</v>
      </c>
      <c r="E76" s="9" t="s">
        <v>5</v>
      </c>
      <c r="F76" s="10"/>
    </row>
    <row r="77" spans="1:6" ht="20.399999999999999" x14ac:dyDescent="0.2">
      <c r="A77" s="12" t="s">
        <v>58</v>
      </c>
      <c r="B77" s="12" t="s">
        <v>6</v>
      </c>
      <c r="C77" s="8">
        <v>59535000</v>
      </c>
      <c r="D77" s="14">
        <v>43517</v>
      </c>
      <c r="E77" s="9" t="s">
        <v>5</v>
      </c>
      <c r="F77" s="10"/>
    </row>
    <row r="78" spans="1:6" ht="20.399999999999999" x14ac:dyDescent="0.2">
      <c r="A78" s="12" t="s">
        <v>59</v>
      </c>
      <c r="B78" s="12" t="s">
        <v>11</v>
      </c>
      <c r="C78" s="8">
        <v>2754000</v>
      </c>
      <c r="D78" s="14">
        <v>43517</v>
      </c>
      <c r="E78" s="9" t="s">
        <v>5</v>
      </c>
      <c r="F78" s="10"/>
    </row>
    <row r="79" spans="1:6" ht="20.399999999999999" x14ac:dyDescent="0.2">
      <c r="A79" s="12" t="s">
        <v>59</v>
      </c>
      <c r="B79" s="12" t="s">
        <v>6</v>
      </c>
      <c r="C79" s="8">
        <v>40959000</v>
      </c>
      <c r="D79" s="14">
        <v>43516</v>
      </c>
      <c r="E79" s="9" t="s">
        <v>5</v>
      </c>
      <c r="F79" s="10"/>
    </row>
    <row r="80" spans="1:6" ht="20.399999999999999" x14ac:dyDescent="0.2">
      <c r="A80" s="15" t="s">
        <v>18</v>
      </c>
      <c r="B80" s="12" t="s">
        <v>7</v>
      </c>
      <c r="C80" s="8">
        <v>28471500</v>
      </c>
      <c r="D80" s="14">
        <v>43508</v>
      </c>
      <c r="E80" s="9" t="s">
        <v>5</v>
      </c>
      <c r="F80" s="10"/>
    </row>
    <row r="81" spans="1:6" ht="20.399999999999999" x14ac:dyDescent="0.2">
      <c r="A81" s="15" t="s">
        <v>18</v>
      </c>
      <c r="B81" s="12" t="s">
        <v>7</v>
      </c>
      <c r="C81" s="8">
        <v>40459500</v>
      </c>
      <c r="D81" s="14">
        <v>43508</v>
      </c>
      <c r="E81" s="9" t="s">
        <v>5</v>
      </c>
      <c r="F81" s="10"/>
    </row>
    <row r="82" spans="1:6" ht="20.399999999999999" x14ac:dyDescent="0.2">
      <c r="A82" s="15" t="s">
        <v>18</v>
      </c>
      <c r="B82" s="12" t="s">
        <v>7</v>
      </c>
      <c r="C82" s="8">
        <v>25245000</v>
      </c>
      <c r="D82" s="14">
        <v>43508</v>
      </c>
      <c r="E82" s="9" t="s">
        <v>5</v>
      </c>
      <c r="F82" s="10"/>
    </row>
    <row r="83" spans="1:6" ht="20.399999999999999" x14ac:dyDescent="0.2">
      <c r="A83" s="15" t="s">
        <v>18</v>
      </c>
      <c r="B83" s="12" t="s">
        <v>6</v>
      </c>
      <c r="C83" s="8">
        <v>32940000</v>
      </c>
      <c r="D83" s="14">
        <v>43508</v>
      </c>
      <c r="E83" s="9" t="s">
        <v>5</v>
      </c>
      <c r="F83" s="10"/>
    </row>
    <row r="84" spans="1:6" ht="20.399999999999999" x14ac:dyDescent="0.2">
      <c r="A84" s="15" t="s">
        <v>18</v>
      </c>
      <c r="B84" s="12" t="s">
        <v>6</v>
      </c>
      <c r="C84" s="8">
        <v>34560000</v>
      </c>
      <c r="D84" s="14">
        <v>43511</v>
      </c>
      <c r="E84" s="9" t="s">
        <v>5</v>
      </c>
      <c r="F84" s="10"/>
    </row>
    <row r="85" spans="1:6" ht="20.399999999999999" x14ac:dyDescent="0.2">
      <c r="A85" s="15" t="s">
        <v>60</v>
      </c>
      <c r="B85" s="12" t="s">
        <v>7</v>
      </c>
      <c r="C85" s="8">
        <v>27405000</v>
      </c>
      <c r="D85" s="14">
        <v>43517</v>
      </c>
      <c r="E85" s="9" t="s">
        <v>5</v>
      </c>
      <c r="F85" s="10"/>
    </row>
    <row r="86" spans="1:6" ht="20.399999999999999" x14ac:dyDescent="0.2">
      <c r="A86" s="15" t="s">
        <v>61</v>
      </c>
      <c r="B86" s="12" t="s">
        <v>7</v>
      </c>
      <c r="C86" s="8">
        <v>35640000</v>
      </c>
      <c r="D86" s="14">
        <v>43521</v>
      </c>
      <c r="E86" s="9" t="s">
        <v>5</v>
      </c>
      <c r="F86" s="10"/>
    </row>
    <row r="87" spans="1:6" ht="20.399999999999999" x14ac:dyDescent="0.2">
      <c r="A87" s="15" t="s">
        <v>15</v>
      </c>
      <c r="B87" s="12" t="s">
        <v>6</v>
      </c>
      <c r="C87" s="8">
        <v>75376000</v>
      </c>
      <c r="D87" s="14">
        <v>43510</v>
      </c>
      <c r="E87" s="9" t="s">
        <v>5</v>
      </c>
      <c r="F87" s="10"/>
    </row>
    <row r="88" spans="1:6" ht="20.399999999999999" x14ac:dyDescent="0.2">
      <c r="A88" s="15" t="s">
        <v>15</v>
      </c>
      <c r="B88" s="12" t="s">
        <v>7</v>
      </c>
      <c r="C88" s="8">
        <v>27830250</v>
      </c>
      <c r="D88" s="14">
        <v>43510</v>
      </c>
      <c r="E88" s="9" t="s">
        <v>5</v>
      </c>
      <c r="F88" s="10"/>
    </row>
    <row r="89" spans="1:6" ht="20.399999999999999" x14ac:dyDescent="0.2">
      <c r="A89" s="15" t="s">
        <v>62</v>
      </c>
      <c r="B89" s="12" t="s">
        <v>6</v>
      </c>
      <c r="C89" s="8">
        <v>11529000</v>
      </c>
      <c r="D89" s="14">
        <v>43524</v>
      </c>
      <c r="E89" s="9" t="s">
        <v>5</v>
      </c>
      <c r="F89" s="10"/>
    </row>
    <row r="90" spans="1:6" ht="20.399999999999999" x14ac:dyDescent="0.2">
      <c r="A90" s="15" t="s">
        <v>63</v>
      </c>
      <c r="B90" s="12" t="s">
        <v>14</v>
      </c>
      <c r="C90" s="8">
        <v>24495750</v>
      </c>
      <c r="D90" s="14">
        <v>43522</v>
      </c>
      <c r="E90" s="9" t="s">
        <v>5</v>
      </c>
      <c r="F90" s="10"/>
    </row>
    <row r="91" spans="1:6" ht="20.399999999999999" x14ac:dyDescent="0.2">
      <c r="A91" s="15" t="s">
        <v>64</v>
      </c>
      <c r="B91" s="12" t="s">
        <v>7</v>
      </c>
      <c r="C91" s="8">
        <v>1491750</v>
      </c>
      <c r="D91" s="14">
        <v>43528</v>
      </c>
      <c r="E91" s="9" t="s">
        <v>5</v>
      </c>
      <c r="F91" s="10"/>
    </row>
    <row r="92" spans="1:6" ht="20.399999999999999" x14ac:dyDescent="0.2">
      <c r="A92" s="15" t="s">
        <v>65</v>
      </c>
      <c r="B92" s="12" t="s">
        <v>11</v>
      </c>
      <c r="C92" s="8">
        <v>16065000</v>
      </c>
      <c r="D92" s="14">
        <v>43524</v>
      </c>
      <c r="E92" s="9" t="s">
        <v>5</v>
      </c>
      <c r="F92" s="10"/>
    </row>
    <row r="93" spans="1:6" ht="20.399999999999999" x14ac:dyDescent="0.2">
      <c r="A93" s="15" t="s">
        <v>65</v>
      </c>
      <c r="B93" s="12" t="s">
        <v>11</v>
      </c>
      <c r="C93" s="8">
        <v>118940250</v>
      </c>
      <c r="D93" s="14">
        <v>43524</v>
      </c>
      <c r="E93" s="9" t="s">
        <v>5</v>
      </c>
      <c r="F93" s="10"/>
    </row>
    <row r="94" spans="1:6" ht="20.399999999999999" x14ac:dyDescent="0.2">
      <c r="A94" s="15" t="s">
        <v>65</v>
      </c>
      <c r="B94" s="12" t="s">
        <v>11</v>
      </c>
      <c r="C94" s="8">
        <v>9801000</v>
      </c>
      <c r="D94" s="14">
        <v>43524</v>
      </c>
      <c r="E94" s="9" t="s">
        <v>5</v>
      </c>
      <c r="F94" s="10"/>
    </row>
    <row r="95" spans="1:6" ht="20.399999999999999" x14ac:dyDescent="0.2">
      <c r="A95" s="15" t="s">
        <v>18</v>
      </c>
      <c r="B95" s="12" t="s">
        <v>7</v>
      </c>
      <c r="C95" s="8">
        <v>251160750</v>
      </c>
      <c r="D95" s="14">
        <v>43536</v>
      </c>
      <c r="E95" s="9" t="s">
        <v>5</v>
      </c>
      <c r="F95" s="10"/>
    </row>
    <row r="96" spans="1:6" ht="20.399999999999999" x14ac:dyDescent="0.2">
      <c r="A96" s="15" t="s">
        <v>66</v>
      </c>
      <c r="B96" s="12" t="s">
        <v>11</v>
      </c>
      <c r="C96" s="8">
        <v>7607250</v>
      </c>
      <c r="D96" s="14">
        <v>43544</v>
      </c>
      <c r="E96" s="9" t="s">
        <v>5</v>
      </c>
      <c r="F96" s="10"/>
    </row>
    <row r="97" spans="1:6" ht="40.799999999999997" x14ac:dyDescent="0.2">
      <c r="A97" s="15" t="s">
        <v>67</v>
      </c>
      <c r="B97" s="12" t="s">
        <v>26</v>
      </c>
      <c r="C97" s="8">
        <v>6925500</v>
      </c>
      <c r="D97" s="14" t="s">
        <v>29</v>
      </c>
      <c r="E97" s="9" t="s">
        <v>5</v>
      </c>
      <c r="F97" s="10"/>
    </row>
    <row r="98" spans="1:6" ht="20.399999999999999" x14ac:dyDescent="0.2">
      <c r="A98" s="15" t="s">
        <v>68</v>
      </c>
      <c r="B98" s="12" t="s">
        <v>7</v>
      </c>
      <c r="C98" s="8">
        <v>1431000</v>
      </c>
      <c r="D98" s="14">
        <v>43551</v>
      </c>
      <c r="E98" s="9" t="s">
        <v>5</v>
      </c>
      <c r="F98" s="10"/>
    </row>
    <row r="99" spans="1:6" ht="20.399999999999999" x14ac:dyDescent="0.2">
      <c r="A99" s="15" t="s">
        <v>69</v>
      </c>
      <c r="B99" s="12" t="s">
        <v>6</v>
      </c>
      <c r="C99" s="8">
        <v>4698000</v>
      </c>
      <c r="D99" s="14">
        <v>43551</v>
      </c>
      <c r="E99" s="9" t="s">
        <v>5</v>
      </c>
      <c r="F99" s="10"/>
    </row>
    <row r="100" spans="1:6" ht="20.399999999999999" x14ac:dyDescent="0.2">
      <c r="A100" s="15" t="s">
        <v>70</v>
      </c>
      <c r="B100" s="12" t="s">
        <v>6</v>
      </c>
      <c r="C100" s="8">
        <v>6264000</v>
      </c>
      <c r="D100" s="14">
        <v>43558</v>
      </c>
      <c r="E100" s="9" t="s">
        <v>5</v>
      </c>
      <c r="F100" s="10"/>
    </row>
    <row r="101" spans="1:6" ht="20.399999999999999" x14ac:dyDescent="0.2">
      <c r="A101" s="15" t="s">
        <v>71</v>
      </c>
      <c r="B101" s="12" t="s">
        <v>6</v>
      </c>
      <c r="C101" s="8">
        <v>1680750</v>
      </c>
      <c r="D101" s="14">
        <v>43559</v>
      </c>
      <c r="E101" s="9" t="s">
        <v>5</v>
      </c>
      <c r="F101" s="10"/>
    </row>
    <row r="102" spans="1:6" ht="20.399999999999999" x14ac:dyDescent="0.2">
      <c r="A102" s="15" t="s">
        <v>12</v>
      </c>
      <c r="B102" s="12" t="s">
        <v>6</v>
      </c>
      <c r="C102" s="8">
        <v>6891300</v>
      </c>
      <c r="D102" s="14">
        <v>43551</v>
      </c>
      <c r="E102" s="9" t="s">
        <v>5</v>
      </c>
      <c r="F102" s="10"/>
    </row>
    <row r="103" spans="1:6" ht="20.399999999999999" x14ac:dyDescent="0.2">
      <c r="A103" s="15" t="s">
        <v>72</v>
      </c>
      <c r="B103" s="12" t="s">
        <v>26</v>
      </c>
      <c r="C103" s="8">
        <v>2443500</v>
      </c>
      <c r="D103" s="14">
        <v>43570</v>
      </c>
      <c r="E103" s="9" t="s">
        <v>5</v>
      </c>
      <c r="F103" s="10"/>
    </row>
    <row r="104" spans="1:6" ht="20.399999999999999" x14ac:dyDescent="0.2">
      <c r="A104" s="15" t="s">
        <v>68</v>
      </c>
      <c r="B104" s="12" t="s">
        <v>26</v>
      </c>
      <c r="C104" s="8">
        <v>1194750</v>
      </c>
      <c r="D104" s="14">
        <v>43580</v>
      </c>
      <c r="E104" s="9" t="s">
        <v>5</v>
      </c>
      <c r="F104" s="10"/>
    </row>
    <row r="105" spans="1:6" ht="40.799999999999997" x14ac:dyDescent="0.2">
      <c r="A105" s="15" t="s">
        <v>73</v>
      </c>
      <c r="B105" s="12" t="s">
        <v>6</v>
      </c>
      <c r="C105" s="8">
        <v>27654750</v>
      </c>
      <c r="D105" s="14" t="s">
        <v>29</v>
      </c>
      <c r="E105" s="9" t="s">
        <v>5</v>
      </c>
      <c r="F105" s="34" t="s">
        <v>74</v>
      </c>
    </row>
    <row r="106" spans="1:6" ht="182.25" customHeight="1" x14ac:dyDescent="0.2">
      <c r="A106" s="15" t="s">
        <v>73</v>
      </c>
      <c r="B106" s="12" t="s">
        <v>11</v>
      </c>
      <c r="C106" s="8">
        <v>10800000</v>
      </c>
      <c r="D106" s="14" t="s">
        <v>29</v>
      </c>
      <c r="E106" s="9" t="s">
        <v>5</v>
      </c>
      <c r="F106" s="35"/>
    </row>
    <row r="107" spans="1:6" ht="20.399999999999999" x14ac:dyDescent="0.2">
      <c r="A107" s="15" t="s">
        <v>47</v>
      </c>
      <c r="B107" s="12" t="s">
        <v>7</v>
      </c>
      <c r="C107" s="8">
        <v>1728000</v>
      </c>
      <c r="D107" s="14">
        <v>43585</v>
      </c>
      <c r="E107" s="9" t="s">
        <v>5</v>
      </c>
      <c r="F107" s="10"/>
    </row>
    <row r="108" spans="1:6" ht="20.399999999999999" x14ac:dyDescent="0.2">
      <c r="A108" s="15" t="s">
        <v>67</v>
      </c>
      <c r="B108" s="12" t="s">
        <v>7</v>
      </c>
      <c r="C108" s="8">
        <v>13824000</v>
      </c>
      <c r="D108" s="14">
        <v>43600</v>
      </c>
      <c r="E108" s="9" t="s">
        <v>5</v>
      </c>
      <c r="F108" s="10"/>
    </row>
    <row r="109" spans="1:6" ht="20.399999999999999" x14ac:dyDescent="0.2">
      <c r="A109" s="15" t="s">
        <v>75</v>
      </c>
      <c r="B109" s="12" t="s">
        <v>6</v>
      </c>
      <c r="C109" s="8">
        <v>1599750</v>
      </c>
      <c r="D109" s="14">
        <v>43630</v>
      </c>
      <c r="E109" s="9" t="s">
        <v>5</v>
      </c>
      <c r="F109" s="10"/>
    </row>
    <row r="110" spans="1:6" ht="20.399999999999999" x14ac:dyDescent="0.2">
      <c r="A110" s="15" t="s">
        <v>76</v>
      </c>
      <c r="B110" s="12" t="s">
        <v>6</v>
      </c>
      <c r="C110" s="8">
        <v>1505250</v>
      </c>
      <c r="D110" s="14">
        <v>43630</v>
      </c>
      <c r="E110" s="9" t="s">
        <v>5</v>
      </c>
      <c r="F110" s="10"/>
    </row>
    <row r="111" spans="1:6" ht="20.399999999999999" x14ac:dyDescent="0.2">
      <c r="A111" s="15" t="s">
        <v>77</v>
      </c>
      <c r="B111" s="12" t="s">
        <v>7</v>
      </c>
      <c r="C111" s="8">
        <v>1505250</v>
      </c>
      <c r="D111" s="14">
        <v>43640</v>
      </c>
      <c r="E111" s="9" t="s">
        <v>5</v>
      </c>
      <c r="F111" s="10"/>
    </row>
    <row r="112" spans="1:6" ht="20.399999999999999" x14ac:dyDescent="0.2">
      <c r="A112" s="15" t="s">
        <v>33</v>
      </c>
      <c r="B112" s="12" t="s">
        <v>6</v>
      </c>
      <c r="C112" s="8">
        <v>10300500</v>
      </c>
      <c r="D112" s="14">
        <v>43658</v>
      </c>
      <c r="E112" s="9" t="s">
        <v>5</v>
      </c>
      <c r="F112" s="10"/>
    </row>
    <row r="113" spans="1:6" ht="20.399999999999999" x14ac:dyDescent="0.2">
      <c r="A113" s="15" t="s">
        <v>33</v>
      </c>
      <c r="B113" s="12" t="s">
        <v>7</v>
      </c>
      <c r="C113" s="8">
        <v>41202000</v>
      </c>
      <c r="D113" s="14">
        <v>43658</v>
      </c>
      <c r="E113" s="9" t="s">
        <v>5</v>
      </c>
      <c r="F113" s="10"/>
    </row>
    <row r="114" spans="1:6" ht="20.399999999999999" x14ac:dyDescent="0.2">
      <c r="A114" s="15" t="s">
        <v>78</v>
      </c>
      <c r="B114" s="12" t="s">
        <v>14</v>
      </c>
      <c r="C114" s="8">
        <v>28215000</v>
      </c>
      <c r="D114" s="14">
        <v>43633</v>
      </c>
      <c r="E114" s="9" t="s">
        <v>5</v>
      </c>
      <c r="F114" s="10"/>
    </row>
    <row r="115" spans="1:6" ht="20.399999999999999" x14ac:dyDescent="0.2">
      <c r="A115" s="15" t="s">
        <v>79</v>
      </c>
      <c r="B115" s="12" t="s">
        <v>7</v>
      </c>
      <c r="C115" s="8">
        <v>1498500</v>
      </c>
      <c r="D115" s="14">
        <v>43677</v>
      </c>
      <c r="E115" s="9" t="s">
        <v>5</v>
      </c>
      <c r="F115" s="10"/>
    </row>
    <row r="116" spans="1:6" ht="51" x14ac:dyDescent="0.2">
      <c r="A116" s="12" t="s">
        <v>78</v>
      </c>
      <c r="B116" s="12" t="s">
        <v>11</v>
      </c>
      <c r="C116" s="8">
        <v>10800000</v>
      </c>
      <c r="D116" s="16" t="s">
        <v>80</v>
      </c>
      <c r="E116" s="17" t="s">
        <v>81</v>
      </c>
      <c r="F116" s="10"/>
    </row>
    <row r="117" spans="1:6" ht="51" x14ac:dyDescent="0.2">
      <c r="A117" s="12" t="s">
        <v>78</v>
      </c>
      <c r="B117" s="12" t="s">
        <v>6</v>
      </c>
      <c r="C117" s="8">
        <v>27654750</v>
      </c>
      <c r="D117" s="16" t="s">
        <v>80</v>
      </c>
      <c r="E117" s="17" t="s">
        <v>81</v>
      </c>
      <c r="F117" s="10"/>
    </row>
    <row r="118" spans="1:6" ht="20.399999999999999" x14ac:dyDescent="0.2">
      <c r="A118" s="12" t="s">
        <v>65</v>
      </c>
      <c r="B118" s="12" t="s">
        <v>26</v>
      </c>
      <c r="C118" s="8">
        <v>16267500</v>
      </c>
      <c r="D118" s="14">
        <v>43707</v>
      </c>
      <c r="E118" s="17" t="s">
        <v>5</v>
      </c>
      <c r="F118" s="10"/>
    </row>
    <row r="119" spans="1:6" ht="20.399999999999999" x14ac:dyDescent="0.2">
      <c r="A119" s="12" t="s">
        <v>20</v>
      </c>
      <c r="B119" s="12" t="s">
        <v>6</v>
      </c>
      <c r="C119" s="8">
        <v>1505250</v>
      </c>
      <c r="D119" s="14">
        <v>43761</v>
      </c>
      <c r="E119" s="17" t="s">
        <v>5</v>
      </c>
      <c r="F119" s="10"/>
    </row>
    <row r="120" spans="1:6" ht="20.399999999999999" x14ac:dyDescent="0.2">
      <c r="A120" s="12" t="s">
        <v>82</v>
      </c>
      <c r="B120" s="12" t="s">
        <v>6</v>
      </c>
      <c r="C120" s="8">
        <v>21363750</v>
      </c>
      <c r="D120" s="13">
        <v>43803</v>
      </c>
      <c r="E120" s="9" t="s">
        <v>5</v>
      </c>
      <c r="F120" s="10"/>
    </row>
    <row r="121" spans="1:6" ht="20.399999999999999" x14ac:dyDescent="0.2">
      <c r="A121" s="12" t="s">
        <v>35</v>
      </c>
      <c r="B121" s="12" t="s">
        <v>6</v>
      </c>
      <c r="C121" s="8">
        <v>1424250</v>
      </c>
      <c r="D121" s="13">
        <v>43803</v>
      </c>
      <c r="E121" s="9" t="s">
        <v>5</v>
      </c>
      <c r="F121" s="10"/>
    </row>
    <row r="122" spans="1:6" ht="40.799999999999997" x14ac:dyDescent="0.2">
      <c r="A122" s="12" t="s">
        <v>83</v>
      </c>
      <c r="B122" s="12" t="s">
        <v>26</v>
      </c>
      <c r="C122" s="8">
        <v>33669000</v>
      </c>
      <c r="D122" s="14" t="s">
        <v>29</v>
      </c>
      <c r="E122" s="9" t="s">
        <v>5</v>
      </c>
      <c r="F122" s="10"/>
    </row>
    <row r="123" spans="1:6" ht="40.799999999999997" x14ac:dyDescent="0.2">
      <c r="A123" s="12" t="s">
        <v>83</v>
      </c>
      <c r="B123" s="12" t="s">
        <v>26</v>
      </c>
      <c r="C123" s="8">
        <v>7816500</v>
      </c>
      <c r="D123" s="14" t="s">
        <v>29</v>
      </c>
      <c r="E123" s="9" t="s">
        <v>5</v>
      </c>
      <c r="F123" s="10"/>
    </row>
    <row r="124" spans="1:6" ht="40.799999999999997" x14ac:dyDescent="0.2">
      <c r="A124" s="12" t="s">
        <v>83</v>
      </c>
      <c r="B124" s="12" t="s">
        <v>26</v>
      </c>
      <c r="C124" s="8">
        <v>10597500</v>
      </c>
      <c r="D124" s="14" t="s">
        <v>29</v>
      </c>
      <c r="E124" s="9" t="s">
        <v>5</v>
      </c>
      <c r="F124" s="10"/>
    </row>
    <row r="125" spans="1:6" ht="40.799999999999997" x14ac:dyDescent="0.2">
      <c r="A125" s="12" t="s">
        <v>83</v>
      </c>
      <c r="B125" s="12" t="s">
        <v>6</v>
      </c>
      <c r="C125" s="8">
        <v>1505250</v>
      </c>
      <c r="D125" s="14" t="s">
        <v>29</v>
      </c>
      <c r="E125" s="9" t="s">
        <v>5</v>
      </c>
      <c r="F125" s="10"/>
    </row>
    <row r="126" spans="1:6" ht="20.399999999999999" x14ac:dyDescent="0.2">
      <c r="A126" s="12" t="s">
        <v>84</v>
      </c>
      <c r="B126" s="12" t="s">
        <v>14</v>
      </c>
      <c r="C126" s="8">
        <v>13230000</v>
      </c>
      <c r="D126" s="14">
        <v>43938</v>
      </c>
      <c r="E126" s="17" t="s">
        <v>5</v>
      </c>
      <c r="F126" s="10"/>
    </row>
    <row r="127" spans="1:6" ht="30.6" x14ac:dyDescent="0.2">
      <c r="A127" s="12" t="s">
        <v>85</v>
      </c>
      <c r="B127" s="12" t="s">
        <v>7</v>
      </c>
      <c r="C127" s="8">
        <v>6237000</v>
      </c>
      <c r="D127" s="14"/>
      <c r="E127" s="17" t="s">
        <v>94</v>
      </c>
      <c r="F127" s="17"/>
    </row>
    <row r="128" spans="1:6" ht="20.399999999999999" x14ac:dyDescent="0.2">
      <c r="A128" s="12" t="s">
        <v>86</v>
      </c>
      <c r="B128" s="12" t="s">
        <v>7</v>
      </c>
      <c r="C128" s="8">
        <v>53703000</v>
      </c>
      <c r="D128" s="14">
        <v>43938</v>
      </c>
      <c r="E128" s="17" t="s">
        <v>5</v>
      </c>
      <c r="F128" s="10"/>
    </row>
    <row r="129" spans="1:6" ht="20.399999999999999" x14ac:dyDescent="0.2">
      <c r="A129" s="12" t="s">
        <v>87</v>
      </c>
      <c r="B129" s="12" t="s">
        <v>6</v>
      </c>
      <c r="C129" s="8">
        <v>77976000</v>
      </c>
      <c r="D129" s="14">
        <v>43945</v>
      </c>
      <c r="E129" s="17" t="s">
        <v>5</v>
      </c>
      <c r="F129" s="10"/>
    </row>
    <row r="130" spans="1:6" ht="20.399999999999999" x14ac:dyDescent="0.2">
      <c r="A130" s="12" t="s">
        <v>88</v>
      </c>
      <c r="B130" s="12" t="s">
        <v>7</v>
      </c>
      <c r="C130" s="8">
        <v>16875000</v>
      </c>
      <c r="D130" s="14">
        <v>43960</v>
      </c>
      <c r="E130" s="17" t="s">
        <v>5</v>
      </c>
      <c r="F130" s="10"/>
    </row>
    <row r="131" spans="1:6" ht="20.399999999999999" x14ac:dyDescent="0.2">
      <c r="A131" s="12" t="s">
        <v>89</v>
      </c>
      <c r="B131" s="12" t="s">
        <v>6</v>
      </c>
      <c r="C131" s="8">
        <v>61661250</v>
      </c>
      <c r="D131" s="14">
        <v>43949</v>
      </c>
      <c r="E131" s="17" t="s">
        <v>5</v>
      </c>
      <c r="F131" s="10"/>
    </row>
    <row r="132" spans="1:6" ht="20.399999999999999" x14ac:dyDescent="0.2">
      <c r="A132" s="12" t="s">
        <v>90</v>
      </c>
      <c r="B132" s="12" t="s">
        <v>6</v>
      </c>
      <c r="C132" s="8">
        <v>180164250</v>
      </c>
      <c r="D132" s="14">
        <v>43948</v>
      </c>
      <c r="E132" s="17" t="s">
        <v>5</v>
      </c>
      <c r="F132" s="10"/>
    </row>
    <row r="133" spans="1:6" ht="20.399999999999999" x14ac:dyDescent="0.2">
      <c r="A133" s="12" t="s">
        <v>91</v>
      </c>
      <c r="B133" s="12" t="s">
        <v>6</v>
      </c>
      <c r="C133" s="8">
        <v>3645000</v>
      </c>
      <c r="D133" s="14">
        <v>43944</v>
      </c>
      <c r="E133" s="17" t="s">
        <v>5</v>
      </c>
      <c r="F133" s="10"/>
    </row>
    <row r="134" spans="1:6" ht="20.399999999999999" x14ac:dyDescent="0.2">
      <c r="A134" s="12" t="s">
        <v>92</v>
      </c>
      <c r="B134" s="12" t="s">
        <v>6</v>
      </c>
      <c r="C134" s="8">
        <v>103572000</v>
      </c>
      <c r="D134" s="14">
        <v>43945</v>
      </c>
      <c r="E134" s="17" t="s">
        <v>5</v>
      </c>
      <c r="F134" s="10"/>
    </row>
    <row r="135" spans="1:6" ht="20.399999999999999" x14ac:dyDescent="0.2">
      <c r="A135" s="12" t="s">
        <v>93</v>
      </c>
      <c r="B135" s="12" t="s">
        <v>6</v>
      </c>
      <c r="C135" s="8">
        <v>31455000</v>
      </c>
      <c r="D135" s="14">
        <v>43948</v>
      </c>
      <c r="E135" s="17" t="s">
        <v>5</v>
      </c>
      <c r="F135" s="10"/>
    </row>
    <row r="136" spans="1:6" ht="20.399999999999999" x14ac:dyDescent="0.2">
      <c r="A136" s="12" t="s">
        <v>82</v>
      </c>
      <c r="B136" s="12" t="s">
        <v>6</v>
      </c>
      <c r="C136" s="8">
        <v>38981250</v>
      </c>
      <c r="D136" s="14">
        <v>43951</v>
      </c>
      <c r="E136" s="17" t="s">
        <v>5</v>
      </c>
      <c r="F136" s="10"/>
    </row>
    <row r="137" spans="1:6" ht="20.399999999999999" x14ac:dyDescent="0.2">
      <c r="A137" s="12" t="s">
        <v>95</v>
      </c>
      <c r="B137" s="12" t="s">
        <v>7</v>
      </c>
      <c r="C137" s="8">
        <v>30375000</v>
      </c>
      <c r="D137" s="14">
        <v>43951</v>
      </c>
      <c r="E137" s="17" t="s">
        <v>5</v>
      </c>
      <c r="F137" s="10"/>
    </row>
    <row r="138" spans="1:6" ht="20.399999999999999" x14ac:dyDescent="0.2">
      <c r="A138" s="12" t="s">
        <v>96</v>
      </c>
      <c r="B138" s="12" t="s">
        <v>14</v>
      </c>
      <c r="C138" s="8">
        <v>1356750</v>
      </c>
      <c r="D138" s="14">
        <v>43951</v>
      </c>
      <c r="E138" s="17" t="s">
        <v>5</v>
      </c>
      <c r="F138" s="10"/>
    </row>
    <row r="139" spans="1:6" ht="20.399999999999999" x14ac:dyDescent="0.2">
      <c r="A139" s="12" t="s">
        <v>97</v>
      </c>
      <c r="B139" s="12" t="s">
        <v>6</v>
      </c>
      <c r="C139" s="8">
        <v>3564000</v>
      </c>
      <c r="D139" s="14">
        <v>43951</v>
      </c>
      <c r="E139" s="17" t="s">
        <v>5</v>
      </c>
      <c r="F139" s="10"/>
    </row>
    <row r="140" spans="1:6" ht="20.399999999999999" x14ac:dyDescent="0.2">
      <c r="A140" s="12" t="s">
        <v>98</v>
      </c>
      <c r="B140" s="12" t="s">
        <v>6</v>
      </c>
      <c r="C140" s="8">
        <v>1728000</v>
      </c>
      <c r="D140" s="14">
        <v>43951</v>
      </c>
      <c r="E140" s="17" t="s">
        <v>5</v>
      </c>
      <c r="F140" s="10"/>
    </row>
    <row r="141" spans="1:6" ht="20.399999999999999" x14ac:dyDescent="0.2">
      <c r="A141" s="12" t="s">
        <v>90</v>
      </c>
      <c r="B141" s="12" t="s">
        <v>7</v>
      </c>
      <c r="C141" s="8">
        <v>123552000</v>
      </c>
      <c r="D141" s="14">
        <v>43951</v>
      </c>
      <c r="E141" s="17" t="s">
        <v>5</v>
      </c>
      <c r="F141" s="10"/>
    </row>
    <row r="142" spans="1:6" ht="20.399999999999999" x14ac:dyDescent="0.2">
      <c r="A142" s="12" t="s">
        <v>99</v>
      </c>
      <c r="B142" s="12" t="s">
        <v>7</v>
      </c>
      <c r="C142" s="8">
        <v>24300000</v>
      </c>
      <c r="D142" s="14">
        <v>43957</v>
      </c>
      <c r="E142" s="17" t="s">
        <v>5</v>
      </c>
      <c r="F142" s="10"/>
    </row>
    <row r="143" spans="1:6" ht="20.399999999999999" x14ac:dyDescent="0.2">
      <c r="A143" s="12" t="s">
        <v>100</v>
      </c>
      <c r="B143" s="12" t="s">
        <v>6</v>
      </c>
      <c r="C143" s="8">
        <v>1566000</v>
      </c>
      <c r="D143" s="14">
        <v>43958</v>
      </c>
      <c r="E143" s="17" t="s">
        <v>5</v>
      </c>
      <c r="F143" s="10"/>
    </row>
    <row r="144" spans="1:6" ht="20.399999999999999" x14ac:dyDescent="0.2">
      <c r="A144" s="12" t="s">
        <v>101</v>
      </c>
      <c r="B144" s="12" t="s">
        <v>6</v>
      </c>
      <c r="C144" s="8">
        <v>11198250</v>
      </c>
      <c r="D144" s="14">
        <v>43959</v>
      </c>
      <c r="E144" s="17" t="s">
        <v>5</v>
      </c>
      <c r="F144" s="10"/>
    </row>
    <row r="145" spans="1:6" ht="20.399999999999999" x14ac:dyDescent="0.2">
      <c r="A145" s="12" t="s">
        <v>102</v>
      </c>
      <c r="B145" s="12" t="s">
        <v>7</v>
      </c>
      <c r="C145" s="8">
        <v>1491750</v>
      </c>
      <c r="D145" s="14">
        <v>43959</v>
      </c>
      <c r="E145" s="17" t="s">
        <v>5</v>
      </c>
      <c r="F145" s="10"/>
    </row>
    <row r="146" spans="1:6" ht="20.399999999999999" x14ac:dyDescent="0.2">
      <c r="A146" s="12" t="s">
        <v>95</v>
      </c>
      <c r="B146" s="12" t="s">
        <v>7</v>
      </c>
      <c r="C146" s="8">
        <v>15052500</v>
      </c>
      <c r="D146" s="14">
        <v>43958</v>
      </c>
      <c r="E146" s="17" t="s">
        <v>5</v>
      </c>
      <c r="F146" s="10"/>
    </row>
    <row r="147" spans="1:6" ht="20.399999999999999" x14ac:dyDescent="0.2">
      <c r="A147" s="12" t="s">
        <v>103</v>
      </c>
      <c r="B147" s="12" t="s">
        <v>6</v>
      </c>
      <c r="C147" s="8">
        <v>1505250</v>
      </c>
      <c r="D147" s="14">
        <v>43606</v>
      </c>
      <c r="E147" s="17" t="s">
        <v>5</v>
      </c>
      <c r="F147" s="10"/>
    </row>
    <row r="148" spans="1:6" ht="20.399999999999999" x14ac:dyDescent="0.2">
      <c r="A148" s="12" t="s">
        <v>104</v>
      </c>
      <c r="B148" s="12" t="s">
        <v>6</v>
      </c>
      <c r="C148" s="8">
        <v>109883250</v>
      </c>
      <c r="D148" s="14">
        <v>43957</v>
      </c>
      <c r="E148" s="17" t="s">
        <v>5</v>
      </c>
      <c r="F148" s="10"/>
    </row>
    <row r="149" spans="1:6" ht="20.399999999999999" x14ac:dyDescent="0.2">
      <c r="A149" s="12" t="s">
        <v>105</v>
      </c>
      <c r="B149" s="12" t="s">
        <v>6</v>
      </c>
      <c r="C149" s="8">
        <v>8437500</v>
      </c>
      <c r="D149" s="14">
        <v>43964</v>
      </c>
      <c r="E149" s="17" t="s">
        <v>5</v>
      </c>
      <c r="F149" s="10"/>
    </row>
    <row r="150" spans="1:6" ht="20.399999999999999" x14ac:dyDescent="0.2">
      <c r="A150" s="12" t="s">
        <v>106</v>
      </c>
      <c r="B150" s="12" t="s">
        <v>6</v>
      </c>
      <c r="C150" s="8">
        <v>75262500</v>
      </c>
      <c r="D150" s="14">
        <v>43967</v>
      </c>
      <c r="E150" s="17" t="s">
        <v>5</v>
      </c>
      <c r="F150" s="10"/>
    </row>
    <row r="151" spans="1:6" ht="20.399999999999999" x14ac:dyDescent="0.2">
      <c r="A151" s="12" t="s">
        <v>107</v>
      </c>
      <c r="B151" s="12" t="s">
        <v>6</v>
      </c>
      <c r="C151" s="8">
        <v>3321000</v>
      </c>
      <c r="D151" s="14">
        <v>43950</v>
      </c>
      <c r="E151" s="17" t="s">
        <v>5</v>
      </c>
      <c r="F151" s="10"/>
    </row>
    <row r="152" spans="1:6" ht="20.399999999999999" x14ac:dyDescent="0.2">
      <c r="A152" s="12" t="s">
        <v>108</v>
      </c>
      <c r="B152" s="12" t="s">
        <v>7</v>
      </c>
      <c r="C152" s="8">
        <v>38610000</v>
      </c>
      <c r="D152" s="14">
        <v>43976</v>
      </c>
      <c r="E152" s="17" t="s">
        <v>5</v>
      </c>
      <c r="F152" s="10"/>
    </row>
    <row r="153" spans="1:6" ht="20.399999999999999" x14ac:dyDescent="0.2">
      <c r="A153" s="12" t="s">
        <v>109</v>
      </c>
      <c r="B153" s="12" t="s">
        <v>7</v>
      </c>
      <c r="C153" s="8">
        <v>4637250</v>
      </c>
      <c r="D153" s="14">
        <v>43964</v>
      </c>
      <c r="E153" s="17" t="s">
        <v>5</v>
      </c>
      <c r="F153" s="10"/>
    </row>
    <row r="154" spans="1:6" ht="20.399999999999999" x14ac:dyDescent="0.2">
      <c r="A154" s="12" t="s">
        <v>110</v>
      </c>
      <c r="B154" s="12" t="s">
        <v>6</v>
      </c>
      <c r="C154" s="8">
        <v>78408000</v>
      </c>
      <c r="D154" s="14">
        <v>43960</v>
      </c>
      <c r="E154" s="17" t="s">
        <v>5</v>
      </c>
      <c r="F154" s="10"/>
    </row>
    <row r="155" spans="1:6" ht="20.399999999999999" x14ac:dyDescent="0.2">
      <c r="A155" s="12" t="s">
        <v>111</v>
      </c>
      <c r="B155" s="12" t="s">
        <v>6</v>
      </c>
      <c r="C155" s="8">
        <v>32319000</v>
      </c>
      <c r="D155" s="14">
        <v>43972</v>
      </c>
      <c r="E155" s="17" t="s">
        <v>5</v>
      </c>
      <c r="F155" s="10"/>
    </row>
    <row r="156" spans="1:6" ht="20.399999999999999" x14ac:dyDescent="0.2">
      <c r="A156" s="12" t="s">
        <v>112</v>
      </c>
      <c r="B156" s="12" t="s">
        <v>7</v>
      </c>
      <c r="C156" s="8">
        <v>16557750</v>
      </c>
      <c r="D156" s="14">
        <v>43971</v>
      </c>
      <c r="E156" s="17" t="s">
        <v>5</v>
      </c>
      <c r="F156" s="10"/>
    </row>
    <row r="157" spans="1:6" ht="20.399999999999999" x14ac:dyDescent="0.2">
      <c r="A157" s="12" t="s">
        <v>113</v>
      </c>
      <c r="B157" s="12" t="s">
        <v>7</v>
      </c>
      <c r="C157" s="8">
        <v>43362000</v>
      </c>
      <c r="D157" s="14">
        <v>43972</v>
      </c>
      <c r="E157" s="17" t="s">
        <v>5</v>
      </c>
      <c r="F157" s="10"/>
    </row>
    <row r="158" spans="1:6" ht="20.399999999999999" x14ac:dyDescent="0.2">
      <c r="A158" s="12" t="s">
        <v>114</v>
      </c>
      <c r="B158" s="12" t="s">
        <v>7</v>
      </c>
      <c r="C158" s="8">
        <v>23868000</v>
      </c>
      <c r="D158" s="14">
        <v>43972</v>
      </c>
      <c r="E158" s="17" t="s">
        <v>5</v>
      </c>
      <c r="F158" s="10"/>
    </row>
    <row r="159" spans="1:6" ht="20.399999999999999" x14ac:dyDescent="0.2">
      <c r="A159" s="12" t="s">
        <v>115</v>
      </c>
      <c r="B159" s="12" t="s">
        <v>6</v>
      </c>
      <c r="C159" s="8">
        <v>36234000</v>
      </c>
      <c r="D159" s="14">
        <v>43973</v>
      </c>
      <c r="E159" s="17" t="s">
        <v>5</v>
      </c>
      <c r="F159" s="10"/>
    </row>
    <row r="160" spans="1:6" ht="20.399999999999999" x14ac:dyDescent="0.2">
      <c r="A160" s="12" t="s">
        <v>116</v>
      </c>
      <c r="B160" s="12" t="s">
        <v>14</v>
      </c>
      <c r="C160" s="8">
        <v>29767500</v>
      </c>
      <c r="D160" s="14">
        <v>43983</v>
      </c>
      <c r="E160" s="17" t="s">
        <v>5</v>
      </c>
      <c r="F160" s="10"/>
    </row>
    <row r="161" spans="1:6" ht="20.399999999999999" x14ac:dyDescent="0.2">
      <c r="A161" s="12" t="s">
        <v>117</v>
      </c>
      <c r="B161" s="12" t="s">
        <v>7</v>
      </c>
      <c r="C161" s="8">
        <v>94324500</v>
      </c>
      <c r="D161" s="14">
        <v>43987</v>
      </c>
      <c r="E161" s="17" t="s">
        <v>5</v>
      </c>
      <c r="F161" s="10"/>
    </row>
    <row r="162" spans="1:6" ht="20.399999999999999" x14ac:dyDescent="0.2">
      <c r="A162" s="12" t="s">
        <v>118</v>
      </c>
      <c r="B162" s="12" t="s">
        <v>6</v>
      </c>
      <c r="C162" s="8">
        <v>178281000</v>
      </c>
      <c r="D162" s="14">
        <v>43984</v>
      </c>
      <c r="E162" s="17" t="s">
        <v>5</v>
      </c>
      <c r="F162" s="10"/>
    </row>
    <row r="163" spans="1:6" ht="20.399999999999999" x14ac:dyDescent="0.2">
      <c r="A163" s="12" t="s">
        <v>118</v>
      </c>
      <c r="B163" s="12" t="s">
        <v>7</v>
      </c>
      <c r="C163" s="8">
        <v>102465000</v>
      </c>
      <c r="D163" s="14">
        <v>43986</v>
      </c>
      <c r="E163" s="17" t="s">
        <v>5</v>
      </c>
      <c r="F163" s="10"/>
    </row>
    <row r="164" spans="1:6" ht="20.399999999999999" x14ac:dyDescent="0.2">
      <c r="A164" s="12" t="s">
        <v>82</v>
      </c>
      <c r="B164" s="12" t="s">
        <v>6</v>
      </c>
      <c r="C164" s="8">
        <v>34303500</v>
      </c>
      <c r="D164" s="14">
        <v>43986</v>
      </c>
      <c r="E164" s="17" t="s">
        <v>5</v>
      </c>
      <c r="F164" s="10"/>
    </row>
    <row r="165" spans="1:6" ht="20.399999999999999" x14ac:dyDescent="0.2">
      <c r="A165" s="12" t="s">
        <v>119</v>
      </c>
      <c r="B165" s="12" t="s">
        <v>6</v>
      </c>
      <c r="C165" s="8">
        <v>3523500</v>
      </c>
      <c r="D165" s="14">
        <v>43986</v>
      </c>
      <c r="E165" s="17" t="s">
        <v>5</v>
      </c>
      <c r="F165" s="10"/>
    </row>
    <row r="166" spans="1:6" ht="20.399999999999999" x14ac:dyDescent="0.2">
      <c r="A166" s="12" t="s">
        <v>119</v>
      </c>
      <c r="B166" s="12" t="s">
        <v>7</v>
      </c>
      <c r="C166" s="8">
        <v>15795000</v>
      </c>
      <c r="D166" s="14">
        <v>43986</v>
      </c>
      <c r="E166" s="17" t="s">
        <v>5</v>
      </c>
      <c r="F166" s="10"/>
    </row>
    <row r="167" spans="1:6" ht="20.399999999999999" x14ac:dyDescent="0.2">
      <c r="A167" s="12" t="s">
        <v>120</v>
      </c>
      <c r="B167" s="12" t="s">
        <v>6</v>
      </c>
      <c r="C167" s="8">
        <v>1215000</v>
      </c>
      <c r="D167" s="14">
        <v>43962</v>
      </c>
      <c r="E167" s="17" t="s">
        <v>5</v>
      </c>
      <c r="F167" s="10"/>
    </row>
    <row r="168" spans="1:6" ht="20.399999999999999" x14ac:dyDescent="0.2">
      <c r="A168" s="18" t="s">
        <v>121</v>
      </c>
      <c r="B168" s="18" t="s">
        <v>7</v>
      </c>
      <c r="C168" s="8">
        <f>135*11100</f>
        <v>1498500</v>
      </c>
      <c r="D168" s="19">
        <v>43990</v>
      </c>
      <c r="E168" s="20" t="s">
        <v>5</v>
      </c>
      <c r="F168" s="10"/>
    </row>
    <row r="169" spans="1:6" ht="20.399999999999999" x14ac:dyDescent="0.2">
      <c r="A169" s="18" t="s">
        <v>121</v>
      </c>
      <c r="B169" s="18" t="s">
        <v>7</v>
      </c>
      <c r="C169" s="8">
        <f>135*11150</f>
        <v>1505250</v>
      </c>
      <c r="D169" s="19">
        <v>43999</v>
      </c>
      <c r="E169" s="20" t="s">
        <v>5</v>
      </c>
      <c r="F169" s="10"/>
    </row>
    <row r="170" spans="1:6" ht="20.399999999999999" x14ac:dyDescent="0.2">
      <c r="A170" s="18" t="s">
        <v>122</v>
      </c>
      <c r="B170" s="18" t="s">
        <v>6</v>
      </c>
      <c r="C170" s="8">
        <f>1620*10700</f>
        <v>17334000</v>
      </c>
      <c r="D170" s="19">
        <v>43958</v>
      </c>
      <c r="E170" s="20" t="s">
        <v>123</v>
      </c>
      <c r="F170" s="10"/>
    </row>
    <row r="171" spans="1:6" ht="20.399999999999999" x14ac:dyDescent="0.2">
      <c r="A171" s="18" t="s">
        <v>122</v>
      </c>
      <c r="B171" s="18" t="s">
        <v>7</v>
      </c>
      <c r="C171" s="8">
        <f>2835*11100</f>
        <v>31468500</v>
      </c>
      <c r="D171" s="19">
        <v>43958</v>
      </c>
      <c r="E171" s="20" t="s">
        <v>123</v>
      </c>
      <c r="F171" s="10"/>
    </row>
    <row r="172" spans="1:6" ht="20.399999999999999" x14ac:dyDescent="0.2">
      <c r="A172" s="18" t="s">
        <v>122</v>
      </c>
      <c r="B172" s="18" t="s">
        <v>6</v>
      </c>
      <c r="C172" s="8">
        <f>7560*9050</f>
        <v>68418000</v>
      </c>
      <c r="D172" s="13">
        <v>43962</v>
      </c>
      <c r="E172" s="17" t="s">
        <v>81</v>
      </c>
      <c r="F172" s="10"/>
    </row>
    <row r="173" spans="1:6" ht="20.399999999999999" x14ac:dyDescent="0.2">
      <c r="A173" s="18" t="s">
        <v>122</v>
      </c>
      <c r="B173" s="18" t="s">
        <v>6</v>
      </c>
      <c r="C173" s="8">
        <f>10800*10100</f>
        <v>109080000</v>
      </c>
      <c r="D173" s="13">
        <v>43960</v>
      </c>
      <c r="E173" s="17" t="s">
        <v>123</v>
      </c>
      <c r="F173" s="10"/>
    </row>
    <row r="174" spans="1:6" ht="20.399999999999999" x14ac:dyDescent="0.2">
      <c r="A174" s="18" t="s">
        <v>124</v>
      </c>
      <c r="B174" s="18" t="s">
        <v>6</v>
      </c>
      <c r="C174" s="8">
        <f>135*11700</f>
        <v>1579500</v>
      </c>
      <c r="D174" s="13">
        <v>44006</v>
      </c>
      <c r="E174" s="17" t="s">
        <v>5</v>
      </c>
      <c r="F174" s="10"/>
    </row>
    <row r="175" spans="1:6" ht="20.399999999999999" x14ac:dyDescent="0.2">
      <c r="A175" s="18" t="s">
        <v>125</v>
      </c>
      <c r="B175" s="18" t="s">
        <v>7</v>
      </c>
      <c r="C175" s="8">
        <f>8640*13800</f>
        <v>119232000</v>
      </c>
      <c r="D175" s="13">
        <v>44011</v>
      </c>
      <c r="E175" s="17" t="s">
        <v>5</v>
      </c>
      <c r="F175" s="10"/>
    </row>
    <row r="176" spans="1:6" ht="20.399999999999999" x14ac:dyDescent="0.2">
      <c r="A176" s="18" t="s">
        <v>126</v>
      </c>
      <c r="B176" s="18" t="s">
        <v>7</v>
      </c>
      <c r="C176" s="8">
        <f>135*11250</f>
        <v>1518750</v>
      </c>
      <c r="D176" s="13">
        <v>44013</v>
      </c>
      <c r="E176" s="17" t="s">
        <v>5</v>
      </c>
      <c r="F176" s="10"/>
    </row>
    <row r="177" spans="1:6" ht="20.399999999999999" x14ac:dyDescent="0.2">
      <c r="A177" s="18" t="s">
        <v>121</v>
      </c>
      <c r="B177" s="18" t="s">
        <v>7</v>
      </c>
      <c r="C177" s="8">
        <f>135*11150</f>
        <v>1505250</v>
      </c>
      <c r="D177" s="13">
        <v>44008</v>
      </c>
      <c r="E177" s="17" t="s">
        <v>5</v>
      </c>
      <c r="F177" s="10"/>
    </row>
    <row r="178" spans="1:6" ht="20.399999999999999" x14ac:dyDescent="0.2">
      <c r="A178" s="18" t="s">
        <v>127</v>
      </c>
      <c r="B178" s="18" t="s">
        <v>11</v>
      </c>
      <c r="C178" s="8">
        <f>4185*7300</f>
        <v>30550500</v>
      </c>
      <c r="D178" s="13">
        <v>44012</v>
      </c>
      <c r="E178" s="17" t="s">
        <v>5</v>
      </c>
      <c r="F178" s="10"/>
    </row>
    <row r="179" spans="1:6" ht="20.399999999999999" x14ac:dyDescent="0.2">
      <c r="A179" s="18" t="s">
        <v>127</v>
      </c>
      <c r="B179" s="18" t="s">
        <v>14</v>
      </c>
      <c r="C179" s="8">
        <f>1080*10050</f>
        <v>10854000</v>
      </c>
      <c r="D179" s="13">
        <v>44012</v>
      </c>
      <c r="E179" s="17" t="s">
        <v>5</v>
      </c>
      <c r="F179" s="10"/>
    </row>
    <row r="180" spans="1:6" ht="20.399999999999999" x14ac:dyDescent="0.2">
      <c r="A180" s="18" t="s">
        <v>125</v>
      </c>
      <c r="B180" s="18" t="s">
        <v>6</v>
      </c>
      <c r="C180" s="8">
        <f xml:space="preserve"> 12555 *13700</f>
        <v>172003500</v>
      </c>
      <c r="D180" s="13">
        <v>44014</v>
      </c>
      <c r="E180" s="17" t="s">
        <v>5</v>
      </c>
      <c r="F180" s="10"/>
    </row>
    <row r="181" spans="1:6" ht="20.399999999999999" x14ac:dyDescent="0.2">
      <c r="A181" s="12" t="s">
        <v>128</v>
      </c>
      <c r="B181" s="18" t="s">
        <v>7</v>
      </c>
      <c r="C181" s="8">
        <f>1080*11050</f>
        <v>11934000</v>
      </c>
      <c r="D181" s="13">
        <v>44039</v>
      </c>
      <c r="E181" s="17" t="s">
        <v>5</v>
      </c>
      <c r="F181" s="10"/>
    </row>
    <row r="182" spans="1:6" ht="20.399999999999999" x14ac:dyDescent="0.2">
      <c r="A182" s="12" t="s">
        <v>129</v>
      </c>
      <c r="B182" s="12" t="s">
        <v>6</v>
      </c>
      <c r="C182" s="8">
        <f>135*12000</f>
        <v>1620000</v>
      </c>
      <c r="D182" s="13">
        <v>44029</v>
      </c>
      <c r="E182" s="17" t="s">
        <v>5</v>
      </c>
      <c r="F182" s="10"/>
    </row>
    <row r="183" spans="1:6" ht="20.399999999999999" x14ac:dyDescent="0.2">
      <c r="A183" s="12" t="s">
        <v>130</v>
      </c>
      <c r="B183" s="12" t="s">
        <v>6</v>
      </c>
      <c r="C183" s="8">
        <f>135*11700</f>
        <v>1579500</v>
      </c>
      <c r="D183" s="13">
        <v>44039</v>
      </c>
      <c r="E183" s="17" t="s">
        <v>5</v>
      </c>
      <c r="F183" s="10"/>
    </row>
    <row r="184" spans="1:6" ht="20.399999999999999" x14ac:dyDescent="0.2">
      <c r="A184" s="12" t="s">
        <v>131</v>
      </c>
      <c r="B184" s="12" t="s">
        <v>7</v>
      </c>
      <c r="C184" s="8">
        <f>135*11250</f>
        <v>1518750</v>
      </c>
      <c r="D184" s="13">
        <v>44039</v>
      </c>
      <c r="E184" s="17" t="s">
        <v>5</v>
      </c>
      <c r="F184" s="10"/>
    </row>
    <row r="185" spans="1:6" ht="20.399999999999999" x14ac:dyDescent="0.2">
      <c r="A185" s="12" t="s">
        <v>130</v>
      </c>
      <c r="B185" s="12" t="s">
        <v>6</v>
      </c>
      <c r="C185" s="8">
        <f>135*12000</f>
        <v>1620000</v>
      </c>
      <c r="D185" s="13">
        <v>44042</v>
      </c>
      <c r="E185" s="17" t="s">
        <v>5</v>
      </c>
      <c r="F185" s="10"/>
    </row>
    <row r="186" spans="1:6" ht="20.399999999999999" x14ac:dyDescent="0.2">
      <c r="A186" s="12" t="s">
        <v>131</v>
      </c>
      <c r="B186" s="12" t="s">
        <v>7</v>
      </c>
      <c r="C186" s="8">
        <f>135*11400</f>
        <v>1539000</v>
      </c>
      <c r="D186" s="13">
        <v>44042</v>
      </c>
      <c r="E186" s="17" t="s">
        <v>5</v>
      </c>
      <c r="F186" s="10"/>
    </row>
    <row r="187" spans="1:6" ht="20.399999999999999" x14ac:dyDescent="0.2">
      <c r="A187" s="12" t="s">
        <v>130</v>
      </c>
      <c r="B187" s="12" t="s">
        <v>6</v>
      </c>
      <c r="C187" s="8">
        <f>12400*135</f>
        <v>1674000</v>
      </c>
      <c r="D187" s="13">
        <v>44055</v>
      </c>
      <c r="E187" s="17" t="s">
        <v>5</v>
      </c>
      <c r="F187" s="10"/>
    </row>
    <row r="188" spans="1:6" ht="20.399999999999999" x14ac:dyDescent="0.2">
      <c r="A188" s="12" t="s">
        <v>132</v>
      </c>
      <c r="B188" s="12" t="s">
        <v>7</v>
      </c>
      <c r="C188" s="8">
        <f>135*6850</f>
        <v>924750</v>
      </c>
      <c r="D188" s="13">
        <v>44145</v>
      </c>
      <c r="E188" s="17" t="s">
        <v>5</v>
      </c>
      <c r="F188" s="10"/>
    </row>
    <row r="189" spans="1:6" ht="20.399999999999999" x14ac:dyDescent="0.2">
      <c r="A189" s="12" t="s">
        <v>133</v>
      </c>
      <c r="B189" s="12" t="s">
        <v>7</v>
      </c>
      <c r="C189" s="8">
        <f>405*11150</f>
        <v>4515750</v>
      </c>
      <c r="D189" s="13">
        <v>44182</v>
      </c>
      <c r="E189" s="17" t="s">
        <v>5</v>
      </c>
      <c r="F189" s="10"/>
    </row>
    <row r="190" spans="1:6" ht="20.399999999999999" x14ac:dyDescent="0.2">
      <c r="A190" s="12" t="s">
        <v>134</v>
      </c>
      <c r="B190" s="12" t="s">
        <v>6</v>
      </c>
      <c r="C190" s="8">
        <f>7830*13100</f>
        <v>102573000</v>
      </c>
      <c r="D190" s="13">
        <v>44208</v>
      </c>
      <c r="E190" s="17" t="s">
        <v>5</v>
      </c>
      <c r="F190" s="10"/>
    </row>
    <row r="191" spans="1:6" ht="20.399999999999999" x14ac:dyDescent="0.2">
      <c r="A191" s="12" t="s">
        <v>135</v>
      </c>
      <c r="B191" s="12" t="s">
        <v>6</v>
      </c>
      <c r="C191" s="8">
        <f>5940*12950</f>
        <v>76923000</v>
      </c>
      <c r="D191" s="13">
        <v>44182</v>
      </c>
      <c r="E191" s="17" t="s">
        <v>5</v>
      </c>
      <c r="F191" s="10"/>
    </row>
    <row r="192" spans="1:6" ht="20.399999999999999" x14ac:dyDescent="0.2">
      <c r="A192" s="12" t="s">
        <v>136</v>
      </c>
      <c r="B192" s="12" t="s">
        <v>6</v>
      </c>
      <c r="C192" s="8">
        <f>2565*13100</f>
        <v>33601500</v>
      </c>
      <c r="D192" s="13">
        <v>44211</v>
      </c>
      <c r="E192" s="17" t="s">
        <v>5</v>
      </c>
      <c r="F192" s="10"/>
    </row>
    <row r="193" spans="1:6" ht="20.399999999999999" x14ac:dyDescent="0.2">
      <c r="A193" s="12" t="s">
        <v>136</v>
      </c>
      <c r="B193" s="12" t="s">
        <v>6</v>
      </c>
      <c r="C193" s="8">
        <f>6075*14150</f>
        <v>85961250</v>
      </c>
      <c r="D193" s="13">
        <v>44211</v>
      </c>
      <c r="E193" s="17" t="s">
        <v>5</v>
      </c>
      <c r="F193" s="10"/>
    </row>
    <row r="194" spans="1:6" ht="20.399999999999999" x14ac:dyDescent="0.2">
      <c r="A194" s="12" t="s">
        <v>136</v>
      </c>
      <c r="B194" s="12" t="s">
        <v>6</v>
      </c>
      <c r="C194" s="8">
        <f>2970*13150</f>
        <v>39055500</v>
      </c>
      <c r="D194" s="13">
        <v>44211</v>
      </c>
      <c r="E194" s="17" t="s">
        <v>5</v>
      </c>
      <c r="F194" s="10"/>
    </row>
    <row r="195" spans="1:6" ht="20.399999999999999" x14ac:dyDescent="0.2">
      <c r="A195" s="12" t="s">
        <v>136</v>
      </c>
      <c r="B195" s="12" t="s">
        <v>6</v>
      </c>
      <c r="C195" s="8">
        <f>1620*10100</f>
        <v>16362000</v>
      </c>
      <c r="D195" s="13">
        <v>43958</v>
      </c>
      <c r="E195" s="17" t="s">
        <v>5</v>
      </c>
      <c r="F195" s="10"/>
    </row>
    <row r="196" spans="1:6" ht="20.399999999999999" x14ac:dyDescent="0.2">
      <c r="A196" s="12" t="s">
        <v>136</v>
      </c>
      <c r="B196" s="12" t="s">
        <v>6</v>
      </c>
      <c r="C196" s="8">
        <f>10800*10100</f>
        <v>109080000</v>
      </c>
      <c r="D196" s="13">
        <v>43960</v>
      </c>
      <c r="E196" s="17" t="s">
        <v>5</v>
      </c>
      <c r="F196" s="10"/>
    </row>
    <row r="197" spans="1:6" ht="20.399999999999999" x14ac:dyDescent="0.2">
      <c r="A197" s="12" t="s">
        <v>136</v>
      </c>
      <c r="B197" s="12" t="s">
        <v>7</v>
      </c>
      <c r="C197" s="8">
        <f>2835*11100</f>
        <v>31468500</v>
      </c>
      <c r="D197" s="13">
        <v>43958</v>
      </c>
      <c r="E197" s="17" t="s">
        <v>5</v>
      </c>
      <c r="F197" s="10"/>
    </row>
    <row r="198" spans="1:6" ht="20.399999999999999" x14ac:dyDescent="0.2">
      <c r="A198" s="12" t="s">
        <v>121</v>
      </c>
      <c r="B198" s="12" t="s">
        <v>7</v>
      </c>
      <c r="C198" s="8">
        <f>2700*11050</f>
        <v>29835000</v>
      </c>
      <c r="D198" s="13">
        <v>44203</v>
      </c>
      <c r="E198" s="17" t="s">
        <v>5</v>
      </c>
      <c r="F198" s="10"/>
    </row>
    <row r="199" spans="1:6" ht="20.399999999999999" x14ac:dyDescent="0.2">
      <c r="A199" s="12" t="s">
        <v>137</v>
      </c>
      <c r="B199" s="12" t="s">
        <v>6</v>
      </c>
      <c r="C199" s="8">
        <f>1080*13000</f>
        <v>14040000</v>
      </c>
      <c r="D199" s="13">
        <v>44203</v>
      </c>
      <c r="E199" s="17" t="s">
        <v>5</v>
      </c>
      <c r="F199" s="10"/>
    </row>
    <row r="200" spans="1:6" ht="20.399999999999999" x14ac:dyDescent="0.2">
      <c r="A200" s="12" t="s">
        <v>34</v>
      </c>
      <c r="B200" s="12" t="s">
        <v>14</v>
      </c>
      <c r="C200" s="8">
        <f>1350*9700</f>
        <v>13095000</v>
      </c>
      <c r="D200" s="13">
        <v>44205</v>
      </c>
      <c r="E200" s="17" t="s">
        <v>5</v>
      </c>
      <c r="F200" s="10"/>
    </row>
    <row r="201" spans="1:6" ht="20.399999999999999" x14ac:dyDescent="0.2">
      <c r="A201" s="12" t="s">
        <v>138</v>
      </c>
      <c r="B201" s="12" t="s">
        <v>7</v>
      </c>
      <c r="C201" s="8">
        <f>540*10950</f>
        <v>5913000</v>
      </c>
      <c r="D201" s="13">
        <v>44219</v>
      </c>
      <c r="E201" s="17" t="s">
        <v>5</v>
      </c>
      <c r="F201" s="10"/>
    </row>
    <row r="202" spans="1:6" ht="20.399999999999999" x14ac:dyDescent="0.2">
      <c r="A202" s="12" t="s">
        <v>139</v>
      </c>
      <c r="B202" s="12" t="s">
        <v>7</v>
      </c>
      <c r="C202" s="8">
        <f>8640*9950</f>
        <v>85968000</v>
      </c>
      <c r="D202" s="13">
        <v>44224</v>
      </c>
      <c r="E202" s="17" t="s">
        <v>5</v>
      </c>
      <c r="F202" s="10"/>
    </row>
    <row r="203" spans="1:6" ht="20.399999999999999" x14ac:dyDescent="0.2">
      <c r="A203" s="12" t="s">
        <v>139</v>
      </c>
      <c r="B203" s="12" t="s">
        <v>6</v>
      </c>
      <c r="C203" s="8">
        <f>12555*10150</f>
        <v>127433250</v>
      </c>
      <c r="D203" s="13">
        <v>44227</v>
      </c>
      <c r="E203" s="17" t="s">
        <v>5</v>
      </c>
      <c r="F203" s="10"/>
    </row>
    <row r="204" spans="1:6" s="28" customFormat="1" ht="20.399999999999999" x14ac:dyDescent="0.2">
      <c r="A204" s="18" t="s">
        <v>147</v>
      </c>
      <c r="B204" s="18" t="s">
        <v>148</v>
      </c>
      <c r="C204" s="8">
        <v>7940000</v>
      </c>
      <c r="D204" s="19">
        <v>44228</v>
      </c>
      <c r="E204" s="20" t="s">
        <v>152</v>
      </c>
      <c r="F204" s="27"/>
    </row>
    <row r="205" spans="1:6" ht="20.399999999999999" x14ac:dyDescent="0.2">
      <c r="A205" s="12" t="s">
        <v>139</v>
      </c>
      <c r="B205" s="12" t="s">
        <v>7</v>
      </c>
      <c r="C205" s="8">
        <f>2970*11450</f>
        <v>34006500</v>
      </c>
      <c r="D205" s="13">
        <v>44230</v>
      </c>
      <c r="E205" s="17" t="s">
        <v>5</v>
      </c>
      <c r="F205" s="10"/>
    </row>
    <row r="206" spans="1:6" ht="20.399999999999999" x14ac:dyDescent="0.2">
      <c r="A206" s="12" t="s">
        <v>140</v>
      </c>
      <c r="B206" s="12" t="s">
        <v>7</v>
      </c>
      <c r="C206" s="8">
        <f>6885*10250</f>
        <v>70571250</v>
      </c>
      <c r="D206" s="13">
        <v>44230</v>
      </c>
      <c r="E206" s="17" t="s">
        <v>5</v>
      </c>
      <c r="F206" s="10"/>
    </row>
    <row r="207" spans="1:6" ht="20.399999999999999" x14ac:dyDescent="0.2">
      <c r="A207" s="12" t="s">
        <v>141</v>
      </c>
      <c r="B207" s="12" t="s">
        <v>6</v>
      </c>
      <c r="C207" s="8">
        <f>270*11950</f>
        <v>3226500</v>
      </c>
      <c r="D207" s="13">
        <v>44226</v>
      </c>
      <c r="E207" s="17" t="s">
        <v>5</v>
      </c>
      <c r="F207" s="10"/>
    </row>
    <row r="208" spans="1:6" ht="20.399999999999999" x14ac:dyDescent="0.2">
      <c r="A208" s="12" t="s">
        <v>142</v>
      </c>
      <c r="B208" s="12" t="s">
        <v>6</v>
      </c>
      <c r="C208" s="8">
        <f>2295*12050</f>
        <v>27654750</v>
      </c>
      <c r="D208" s="13">
        <v>44230</v>
      </c>
      <c r="E208" s="17" t="s">
        <v>5</v>
      </c>
      <c r="F208" s="10"/>
    </row>
    <row r="209" spans="1:6" ht="20.399999999999999" x14ac:dyDescent="0.2">
      <c r="A209" s="12" t="s">
        <v>142</v>
      </c>
      <c r="B209" s="12" t="s">
        <v>7</v>
      </c>
      <c r="C209" s="8">
        <f>1080*11400</f>
        <v>12312000</v>
      </c>
      <c r="D209" s="13">
        <v>44232</v>
      </c>
      <c r="E209" s="17" t="s">
        <v>5</v>
      </c>
      <c r="F209" s="10"/>
    </row>
    <row r="210" spans="1:6" s="28" customFormat="1" ht="20.399999999999999" x14ac:dyDescent="0.2">
      <c r="A210" s="18" t="s">
        <v>149</v>
      </c>
      <c r="B210" s="18" t="s">
        <v>148</v>
      </c>
      <c r="C210" s="8">
        <v>4440000</v>
      </c>
      <c r="D210" s="19">
        <v>44257</v>
      </c>
      <c r="E210" s="20" t="s">
        <v>152</v>
      </c>
      <c r="F210" s="27"/>
    </row>
    <row r="211" spans="1:6" ht="20.399999999999999" x14ac:dyDescent="0.2">
      <c r="A211" s="12" t="s">
        <v>143</v>
      </c>
      <c r="B211" s="12" t="s">
        <v>6</v>
      </c>
      <c r="C211" s="8">
        <f>10800*11750</f>
        <v>126900000</v>
      </c>
      <c r="D211" s="13">
        <v>44281</v>
      </c>
      <c r="E211" s="17" t="s">
        <v>5</v>
      </c>
      <c r="F211" s="10"/>
    </row>
    <row r="212" spans="1:6" ht="20.399999999999999" x14ac:dyDescent="0.2">
      <c r="A212" s="12" t="s">
        <v>144</v>
      </c>
      <c r="B212" s="12" t="s">
        <v>7</v>
      </c>
      <c r="C212" s="8">
        <f>18360*11050</f>
        <v>202878000</v>
      </c>
      <c r="D212" s="13">
        <v>44219</v>
      </c>
      <c r="E212" s="17" t="s">
        <v>5</v>
      </c>
      <c r="F212" s="10"/>
    </row>
    <row r="213" spans="1:6" ht="20.399999999999999" x14ac:dyDescent="0.2">
      <c r="A213" s="12" t="s">
        <v>35</v>
      </c>
      <c r="B213" s="12" t="s">
        <v>7</v>
      </c>
      <c r="C213" s="8">
        <f>12000*3510</f>
        <v>42120000</v>
      </c>
      <c r="D213" s="13">
        <v>44301</v>
      </c>
      <c r="E213" s="17" t="s">
        <v>5</v>
      </c>
      <c r="F213" s="10"/>
    </row>
    <row r="214" spans="1:6" ht="20.399999999999999" x14ac:dyDescent="0.2">
      <c r="A214" s="12" t="s">
        <v>145</v>
      </c>
      <c r="B214" s="12" t="s">
        <v>6</v>
      </c>
      <c r="C214" s="8">
        <f>12000*6075</f>
        <v>72900000</v>
      </c>
      <c r="D214" s="13">
        <v>44299</v>
      </c>
      <c r="E214" s="17" t="s">
        <v>5</v>
      </c>
      <c r="F214" s="10"/>
    </row>
    <row r="215" spans="1:6" ht="20.399999999999999" x14ac:dyDescent="0.2">
      <c r="A215" s="12" t="s">
        <v>33</v>
      </c>
      <c r="B215" s="12" t="s">
        <v>6</v>
      </c>
      <c r="C215" s="8">
        <f>11700*4995</f>
        <v>58441500</v>
      </c>
      <c r="D215" s="13">
        <v>44293</v>
      </c>
      <c r="E215" s="17" t="s">
        <v>5</v>
      </c>
      <c r="F215" s="10"/>
    </row>
    <row r="216" spans="1:6" ht="20.399999999999999" x14ac:dyDescent="0.2">
      <c r="A216" s="12" t="s">
        <v>146</v>
      </c>
      <c r="B216" s="12" t="s">
        <v>14</v>
      </c>
      <c r="C216" s="8">
        <f>11750*1080</f>
        <v>12690000</v>
      </c>
      <c r="D216" s="13">
        <v>44314</v>
      </c>
      <c r="E216" s="17" t="s">
        <v>5</v>
      </c>
      <c r="F216" s="10"/>
    </row>
    <row r="217" spans="1:6" ht="20.399999999999999" x14ac:dyDescent="0.2">
      <c r="A217" s="12" t="s">
        <v>146</v>
      </c>
      <c r="B217" s="12" t="s">
        <v>14</v>
      </c>
      <c r="C217" s="8">
        <f>11750*135</f>
        <v>1586250</v>
      </c>
      <c r="D217" s="13">
        <v>44305</v>
      </c>
      <c r="E217" s="17" t="s">
        <v>5</v>
      </c>
      <c r="F217" s="10"/>
    </row>
    <row r="218" spans="1:6" ht="20.399999999999999" x14ac:dyDescent="0.2">
      <c r="A218" s="12" t="s">
        <v>34</v>
      </c>
      <c r="B218" s="12" t="s">
        <v>7</v>
      </c>
      <c r="C218" s="8">
        <f>13000*268</f>
        <v>3484000</v>
      </c>
      <c r="D218" s="13">
        <v>44312</v>
      </c>
      <c r="E218" s="17" t="s">
        <v>5</v>
      </c>
      <c r="F218" s="10"/>
    </row>
    <row r="219" spans="1:6" ht="20.399999999999999" x14ac:dyDescent="0.2">
      <c r="A219" s="12" t="s">
        <v>34</v>
      </c>
      <c r="B219" s="12" t="s">
        <v>7</v>
      </c>
      <c r="C219" s="8">
        <f>13000*25245</f>
        <v>328185000</v>
      </c>
      <c r="D219" s="13">
        <v>44328</v>
      </c>
      <c r="E219" s="17" t="s">
        <v>5</v>
      </c>
      <c r="F219" s="10"/>
    </row>
    <row r="220" spans="1:6" ht="20.399999999999999" x14ac:dyDescent="0.2">
      <c r="A220" s="12" t="s">
        <v>33</v>
      </c>
      <c r="B220" s="12" t="s">
        <v>6</v>
      </c>
      <c r="C220" s="8">
        <f>3105*11750</f>
        <v>36483750</v>
      </c>
      <c r="D220" s="13">
        <v>44342</v>
      </c>
      <c r="E220" s="17" t="s">
        <v>5</v>
      </c>
      <c r="F220" s="10"/>
    </row>
    <row r="221" spans="1:6" ht="20.399999999999999" x14ac:dyDescent="0.2">
      <c r="A221" s="12" t="s">
        <v>146</v>
      </c>
      <c r="B221" s="12" t="s">
        <v>7</v>
      </c>
      <c r="C221" s="8">
        <f>13550*3645</f>
        <v>49389750</v>
      </c>
      <c r="D221" s="13">
        <v>44358</v>
      </c>
      <c r="E221" s="17" t="s">
        <v>5</v>
      </c>
      <c r="F221" s="10"/>
    </row>
    <row r="222" spans="1:6" ht="20.399999999999999" x14ac:dyDescent="0.2">
      <c r="A222" s="12" t="s">
        <v>30</v>
      </c>
      <c r="B222" s="12" t="s">
        <v>11</v>
      </c>
      <c r="C222" s="8">
        <f>1890*6850</f>
        <v>12946500</v>
      </c>
      <c r="D222" s="13">
        <v>44343</v>
      </c>
      <c r="E222" s="17" t="s">
        <v>5</v>
      </c>
      <c r="F222" s="10"/>
    </row>
    <row r="223" spans="1:6" ht="20.399999999999999" x14ac:dyDescent="0.2">
      <c r="A223" s="21" t="s">
        <v>30</v>
      </c>
      <c r="B223" s="21" t="s">
        <v>11</v>
      </c>
      <c r="C223" s="22">
        <f>405*6850</f>
        <v>2774250</v>
      </c>
      <c r="D223" s="23">
        <v>44362</v>
      </c>
      <c r="E223" s="24" t="s">
        <v>5</v>
      </c>
      <c r="F223" s="25"/>
    </row>
    <row r="224" spans="1:6" s="28" customFormat="1" ht="30.6" x14ac:dyDescent="0.2">
      <c r="A224" s="29" t="s">
        <v>150</v>
      </c>
      <c r="B224" s="29" t="s">
        <v>151</v>
      </c>
      <c r="C224" s="30">
        <v>34500000</v>
      </c>
      <c r="D224" s="31">
        <v>44516</v>
      </c>
      <c r="E224" s="20" t="s">
        <v>153</v>
      </c>
      <c r="F224" s="32"/>
    </row>
    <row r="225" spans="1:6" ht="20.399999999999999" x14ac:dyDescent="0.2">
      <c r="A225" s="12" t="s">
        <v>30</v>
      </c>
      <c r="B225" s="26" t="s">
        <v>6</v>
      </c>
      <c r="C225" s="8">
        <f>135*14000</f>
        <v>1890000</v>
      </c>
      <c r="D225" s="13">
        <v>44615</v>
      </c>
      <c r="E225" s="17" t="s">
        <v>5</v>
      </c>
      <c r="F225" s="10"/>
    </row>
    <row r="226" spans="1:6" ht="20.399999999999999" x14ac:dyDescent="0.2">
      <c r="A226" s="12" t="s">
        <v>154</v>
      </c>
      <c r="B226" s="12" t="s">
        <v>148</v>
      </c>
      <c r="C226" s="8">
        <v>3240000</v>
      </c>
      <c r="D226" s="13">
        <v>44624</v>
      </c>
      <c r="E226" s="20" t="s">
        <v>152</v>
      </c>
      <c r="F226" s="10"/>
    </row>
    <row r="227" spans="1:6" ht="30.6" x14ac:dyDescent="0.2">
      <c r="A227" s="12" t="s">
        <v>155</v>
      </c>
      <c r="B227" s="12" t="s">
        <v>151</v>
      </c>
      <c r="C227" s="33">
        <v>13000000</v>
      </c>
      <c r="D227" s="13">
        <v>44633</v>
      </c>
      <c r="E227" s="20" t="s">
        <v>153</v>
      </c>
      <c r="F227" s="10"/>
    </row>
    <row r="228" spans="1:6" ht="30.6" x14ac:dyDescent="0.2">
      <c r="A228" s="12" t="s">
        <v>156</v>
      </c>
      <c r="B228" s="12" t="s">
        <v>151</v>
      </c>
      <c r="C228" s="33">
        <v>840000</v>
      </c>
      <c r="D228" s="13">
        <v>44636</v>
      </c>
      <c r="E228" s="20" t="s">
        <v>153</v>
      </c>
      <c r="F228" s="10"/>
    </row>
    <row r="229" spans="1:6" ht="30.6" x14ac:dyDescent="0.2">
      <c r="A229" s="12" t="s">
        <v>155</v>
      </c>
      <c r="B229" s="12" t="s">
        <v>151</v>
      </c>
      <c r="C229" s="33">
        <v>17250000</v>
      </c>
      <c r="D229" s="13">
        <v>44637</v>
      </c>
      <c r="E229" s="20" t="s">
        <v>153</v>
      </c>
      <c r="F229" s="10"/>
    </row>
    <row r="230" spans="1:6" ht="20.399999999999999" x14ac:dyDescent="0.2">
      <c r="A230" s="12" t="s">
        <v>157</v>
      </c>
      <c r="B230" s="26" t="s">
        <v>6</v>
      </c>
      <c r="C230" s="33">
        <f>6345*14850</f>
        <v>94223250</v>
      </c>
      <c r="D230" s="13">
        <v>44692</v>
      </c>
      <c r="E230" s="17" t="s">
        <v>5</v>
      </c>
      <c r="F230" s="10"/>
    </row>
    <row r="231" spans="1:6" ht="20.399999999999999" x14ac:dyDescent="0.2">
      <c r="A231" s="12" t="s">
        <v>142</v>
      </c>
      <c r="B231" s="26" t="s">
        <v>6</v>
      </c>
      <c r="C231" s="33">
        <f>1620*14600</f>
        <v>23652000</v>
      </c>
      <c r="D231" s="13">
        <v>44670</v>
      </c>
      <c r="E231" s="17" t="s">
        <v>5</v>
      </c>
      <c r="F231" s="10"/>
    </row>
    <row r="232" spans="1:6" ht="20.399999999999999" x14ac:dyDescent="0.2">
      <c r="A232" s="12" t="s">
        <v>158</v>
      </c>
      <c r="B232" s="12" t="s">
        <v>148</v>
      </c>
      <c r="C232" s="33">
        <v>11560000</v>
      </c>
      <c r="D232" s="13">
        <v>44743</v>
      </c>
      <c r="E232" s="20" t="s">
        <v>152</v>
      </c>
      <c r="F232" s="10"/>
    </row>
  </sheetData>
  <mergeCells count="1">
    <mergeCell ref="F105:F10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2014-05-05T10:59:38Z</dcterms:created>
  <dcterms:modified xsi:type="dcterms:W3CDTF">2022-07-20T14:39:29Z</dcterms:modified>
</cp:coreProperties>
</file>