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bovaEM\Documents\"/>
    </mc:Choice>
  </mc:AlternateContent>
  <xr:revisionPtr revIDLastSave="0" documentId="13_ncr:1_{85F108AF-E7C2-4227-8A02-0F0925A7A9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Расписание" sheetId="16" r:id="rId1"/>
    <sheet name="Борды" sheetId="14" r:id="rId2"/>
    <sheet name="Виды заявок" sheetId="5" r:id="rId3"/>
    <sheet name="Коды расчетов" sheetId="4" r:id="rId4"/>
    <sheet name="Справочник" sheetId="15" r:id="rId5"/>
  </sheets>
  <externalReferences>
    <externalReference r:id="rId6"/>
  </externalReferences>
  <definedNames>
    <definedName name="_xlnm._FilterDatabase" localSheetId="4" hidden="1">Справочник!$A$2:$C$2</definedName>
  </definedNames>
  <calcPr calcId="191029"/>
</workbook>
</file>

<file path=xl/calcChain.xml><?xml version="1.0" encoding="utf-8"?>
<calcChain xmlns="http://schemas.openxmlformats.org/spreadsheetml/2006/main">
  <c r="C30" i="14" l="1"/>
  <c r="K286" i="16" l="1"/>
  <c r="K285" i="16"/>
  <c r="K212" i="16"/>
  <c r="K210" i="16"/>
  <c r="K208" i="16"/>
  <c r="K206" i="16"/>
  <c r="K204" i="16"/>
  <c r="K202" i="16"/>
  <c r="K200" i="16"/>
  <c r="K198" i="16"/>
  <c r="K196" i="16"/>
  <c r="K194" i="16"/>
  <c r="K192" i="16" l="1"/>
  <c r="I9" i="14" l="1"/>
  <c r="K289" i="16"/>
  <c r="C77" i="14" l="1"/>
  <c r="C76" i="14"/>
  <c r="K287" i="16"/>
  <c r="K284" i="16"/>
  <c r="K291" i="16" l="1"/>
  <c r="K292" i="16"/>
  <c r="K293" i="16"/>
  <c r="K294" i="16"/>
  <c r="K295" i="16"/>
  <c r="K290" i="16"/>
  <c r="K281" i="16"/>
  <c r="K282" i="16"/>
  <c r="K280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" i="16"/>
  <c r="K34" i="16"/>
  <c r="K54" i="16"/>
  <c r="K4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32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8" i="16"/>
  <c r="K179" i="16"/>
  <c r="K180" i="16"/>
  <c r="K181" i="16"/>
  <c r="K182" i="16"/>
  <c r="K183" i="16"/>
  <c r="K184" i="16"/>
  <c r="K188" i="16"/>
  <c r="K189" i="16"/>
  <c r="K191" i="16"/>
  <c r="K193" i="16"/>
  <c r="K195" i="16"/>
  <c r="K197" i="16"/>
  <c r="K199" i="16"/>
  <c r="K201" i="16"/>
  <c r="K203" i="16"/>
  <c r="K205" i="16"/>
  <c r="K207" i="16"/>
  <c r="K209" i="16"/>
  <c r="K211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13" i="16"/>
  <c r="K14" i="16"/>
  <c r="K15" i="16"/>
  <c r="K16" i="16"/>
  <c r="K17" i="16"/>
  <c r="K18" i="16"/>
  <c r="K19" i="16"/>
  <c r="K20" i="16"/>
  <c r="K21" i="16"/>
  <c r="K25" i="16"/>
  <c r="K47" i="16"/>
  <c r="K42" i="16"/>
  <c r="K39" i="16"/>
  <c r="K55" i="16"/>
  <c r="K250" i="16"/>
  <c r="K253" i="16"/>
  <c r="K58" i="16"/>
  <c r="K28" i="16"/>
  <c r="K29" i="16"/>
  <c r="K30" i="16"/>
  <c r="K31" i="16"/>
  <c r="K32" i="16"/>
  <c r="K33" i="16"/>
  <c r="K22" i="16"/>
  <c r="K35" i="16"/>
  <c r="K36" i="16"/>
  <c r="K37" i="16"/>
  <c r="K38" i="16"/>
  <c r="K26" i="16"/>
  <c r="K52" i="16"/>
  <c r="K43" i="16"/>
  <c r="K40" i="16"/>
  <c r="K56" i="16"/>
  <c r="K251" i="16"/>
  <c r="K254" i="16"/>
  <c r="K248" i="16"/>
  <c r="K46" i="16"/>
  <c r="K23" i="16"/>
  <c r="K48" i="16"/>
  <c r="K49" i="16"/>
  <c r="K50" i="16"/>
  <c r="K51" i="16"/>
  <c r="K27" i="16"/>
  <c r="K53" i="16"/>
  <c r="K44" i="16"/>
  <c r="K41" i="16"/>
  <c r="K57" i="16"/>
  <c r="K252" i="16"/>
  <c r="K255" i="16"/>
  <c r="K249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5" i="16"/>
  <c r="K126" i="16"/>
  <c r="K127" i="16"/>
  <c r="K128" i="16"/>
  <c r="K129" i="16"/>
  <c r="K130" i="16"/>
  <c r="K131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2" i="16"/>
  <c r="K6" i="16"/>
  <c r="K7" i="16"/>
  <c r="K8" i="16"/>
  <c r="K9" i="16"/>
  <c r="K10" i="16"/>
  <c r="K5" i="16"/>
  <c r="C34" i="14" l="1"/>
  <c r="C9" i="14"/>
  <c r="G53" i="14" l="1"/>
  <c r="E50" i="14"/>
  <c r="G32" i="14"/>
  <c r="E32" i="14"/>
  <c r="G7" i="14"/>
  <c r="E7" i="14"/>
  <c r="E59" i="14" l="1"/>
  <c r="C59" i="14"/>
  <c r="E43" i="14"/>
  <c r="E49" i="14" l="1"/>
  <c r="E48" i="14"/>
  <c r="E31" i="14"/>
  <c r="E30" i="14"/>
  <c r="E6" i="14"/>
  <c r="E5" i="14"/>
  <c r="E58" i="14"/>
  <c r="E57" i="14"/>
  <c r="C58" i="14"/>
  <c r="C57" i="14"/>
  <c r="E42" i="14"/>
  <c r="E41" i="14"/>
  <c r="C42" i="14"/>
  <c r="C41" i="14"/>
  <c r="E16" i="14"/>
  <c r="E15" i="14"/>
  <c r="C16" i="14"/>
  <c r="C15" i="14"/>
  <c r="E55" i="14" l="1"/>
  <c r="E39" i="14"/>
  <c r="E11" i="14"/>
  <c r="I27" i="14" l="1"/>
  <c r="C27" i="14"/>
  <c r="I26" i="14"/>
  <c r="I80" i="14"/>
  <c r="I79" i="14"/>
  <c r="C31" i="14"/>
  <c r="G31" i="14"/>
  <c r="I31" i="14"/>
  <c r="I48" i="14" l="1"/>
  <c r="I43" i="14"/>
  <c r="I44" i="14"/>
  <c r="I45" i="14"/>
  <c r="I16" i="14"/>
  <c r="I17" i="14"/>
  <c r="I18" i="14"/>
  <c r="I7" i="14"/>
  <c r="I6" i="14"/>
  <c r="I55" i="14"/>
  <c r="I56" i="14"/>
  <c r="I57" i="14"/>
  <c r="I60" i="14"/>
  <c r="C55" i="14"/>
  <c r="I39" i="14"/>
  <c r="I40" i="14"/>
  <c r="I41" i="14"/>
  <c r="I42" i="14"/>
  <c r="C39" i="14"/>
  <c r="C11" i="14"/>
  <c r="I11" i="14"/>
  <c r="I12" i="14"/>
  <c r="I13" i="14"/>
  <c r="I15" i="14"/>
  <c r="I4" i="14" l="1"/>
  <c r="K145" i="14" l="1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I104" i="14" l="1"/>
  <c r="I103" i="14"/>
  <c r="I102" i="14"/>
  <c r="C104" i="14"/>
  <c r="C103" i="14"/>
  <c r="C102" i="14"/>
  <c r="I88" i="14"/>
  <c r="I89" i="14"/>
  <c r="I90" i="14"/>
  <c r="I91" i="14"/>
  <c r="I92" i="14"/>
  <c r="I93" i="14"/>
  <c r="I94" i="14"/>
  <c r="I95" i="14"/>
  <c r="I96" i="14"/>
  <c r="I97" i="14"/>
  <c r="C97" i="14"/>
  <c r="C88" i="14"/>
  <c r="C89" i="14"/>
  <c r="C90" i="14"/>
  <c r="C91" i="14"/>
  <c r="C92" i="14"/>
  <c r="C93" i="14"/>
  <c r="M98" i="14" l="1"/>
  <c r="G98" i="14"/>
  <c r="E98" i="14"/>
  <c r="I98" i="14"/>
  <c r="C98" i="14"/>
  <c r="G23" i="14" l="1"/>
  <c r="G24" i="14"/>
  <c r="G52" i="14"/>
  <c r="G6" i="14"/>
  <c r="C52" i="14"/>
  <c r="C6" i="14"/>
  <c r="I50" i="14" l="1"/>
  <c r="A106" i="14" l="1"/>
  <c r="A99" i="14"/>
  <c r="A82" i="14"/>
  <c r="A47" i="14"/>
  <c r="A29" i="14"/>
  <c r="A22" i="14"/>
  <c r="A4" i="14"/>
  <c r="M19" i="14" l="1"/>
  <c r="E19" i="14"/>
  <c r="G19" i="14"/>
  <c r="I19" i="14"/>
  <c r="C19" i="14"/>
  <c r="M20" i="14"/>
  <c r="I20" i="14"/>
  <c r="G20" i="14"/>
  <c r="E20" i="14"/>
  <c r="C20" i="14"/>
  <c r="K125" i="14" l="1"/>
  <c r="K126" i="14"/>
  <c r="K127" i="14"/>
  <c r="K128" i="14"/>
  <c r="K129" i="14"/>
  <c r="K130" i="14"/>
  <c r="K131" i="14"/>
  <c r="K132" i="14"/>
  <c r="C68" i="14" l="1"/>
  <c r="C69" i="14"/>
  <c r="I68" i="14"/>
  <c r="I69" i="14"/>
  <c r="K110" i="14" l="1"/>
  <c r="K111" i="14"/>
  <c r="K112" i="14"/>
  <c r="K113" i="14"/>
  <c r="K114" i="14"/>
  <c r="K115" i="14"/>
  <c r="K116" i="14"/>
  <c r="K107" i="14"/>
  <c r="K108" i="14"/>
  <c r="K109" i="14"/>
  <c r="K117" i="14"/>
  <c r="K118" i="14"/>
  <c r="K119" i="14"/>
  <c r="K120" i="14"/>
  <c r="K121" i="14"/>
  <c r="K122" i="14"/>
  <c r="K123" i="14"/>
  <c r="K124" i="14"/>
  <c r="C4" i="14" l="1"/>
  <c r="E4" i="14"/>
  <c r="G4" i="14"/>
  <c r="M4" i="14"/>
  <c r="C5" i="14"/>
  <c r="G5" i="14"/>
  <c r="I5" i="14"/>
  <c r="I8" i="14"/>
  <c r="C21" i="14"/>
  <c r="E21" i="14"/>
  <c r="M22" i="14"/>
  <c r="C26" i="14"/>
  <c r="I28" i="14"/>
  <c r="C29" i="14"/>
  <c r="E29" i="14"/>
  <c r="G29" i="14"/>
  <c r="I29" i="14"/>
  <c r="M29" i="14"/>
  <c r="G30" i="14"/>
  <c r="I30" i="14"/>
  <c r="C46" i="14"/>
  <c r="I46" i="14"/>
  <c r="C47" i="14"/>
  <c r="E47" i="14"/>
  <c r="G47" i="14"/>
  <c r="I47" i="14"/>
  <c r="M47" i="14"/>
  <c r="I49" i="14"/>
  <c r="C51" i="14"/>
  <c r="G51" i="14"/>
  <c r="I51" i="14"/>
  <c r="I52" i="14"/>
  <c r="I53" i="14"/>
  <c r="I54" i="14"/>
  <c r="C61" i="14"/>
  <c r="E61" i="14"/>
  <c r="C62" i="14"/>
  <c r="I62" i="14"/>
  <c r="C63" i="14"/>
  <c r="I63" i="14"/>
  <c r="I64" i="14"/>
  <c r="I65" i="14"/>
  <c r="C66" i="14"/>
  <c r="I66" i="14"/>
  <c r="C67" i="14"/>
  <c r="I67" i="14"/>
  <c r="C70" i="14"/>
  <c r="I70" i="14"/>
  <c r="C71" i="14"/>
  <c r="I71" i="14"/>
  <c r="C72" i="14"/>
  <c r="I72" i="14"/>
  <c r="C73" i="14"/>
  <c r="I73" i="14"/>
  <c r="I74" i="14"/>
  <c r="C81" i="14"/>
  <c r="I81" i="14"/>
  <c r="C82" i="14"/>
  <c r="I82" i="14"/>
  <c r="C83" i="14"/>
  <c r="I83" i="14"/>
  <c r="C84" i="14"/>
  <c r="I84" i="14"/>
  <c r="C85" i="14"/>
  <c r="I85" i="14"/>
  <c r="C86" i="14"/>
  <c r="I86" i="14"/>
  <c r="C87" i="14"/>
  <c r="I87" i="14"/>
  <c r="C94" i="14"/>
  <c r="C95" i="14"/>
  <c r="C96" i="14"/>
  <c r="C99" i="14"/>
  <c r="E99" i="14"/>
  <c r="G99" i="14"/>
  <c r="I99" i="14"/>
  <c r="M99" i="14"/>
  <c r="K99" i="14"/>
  <c r="C100" i="14"/>
  <c r="E100" i="14"/>
  <c r="G100" i="14"/>
  <c r="I100" i="14"/>
  <c r="M100" i="14"/>
  <c r="K100" i="14"/>
  <c r="C101" i="14"/>
  <c r="G101" i="14"/>
  <c r="I101" i="14"/>
  <c r="C105" i="14"/>
  <c r="E105" i="14"/>
  <c r="G105" i="14"/>
  <c r="I105" i="14"/>
  <c r="M105" i="14"/>
  <c r="K106" i="14"/>
</calcChain>
</file>

<file path=xl/sharedStrings.xml><?xml version="1.0" encoding="utf-8"?>
<sst xmlns="http://schemas.openxmlformats.org/spreadsheetml/2006/main" count="3719" uniqueCount="976">
  <si>
    <t>Код расчета</t>
  </si>
  <si>
    <t>Обязательства по сделке подлежат исполнению</t>
  </si>
  <si>
    <t>Т0</t>
  </si>
  <si>
    <t>T0</t>
  </si>
  <si>
    <t>+</t>
  </si>
  <si>
    <t>-</t>
  </si>
  <si>
    <t>по итогам торгов</t>
  </si>
  <si>
    <t>при подаче заявки</t>
  </si>
  <si>
    <t>K0</t>
  </si>
  <si>
    <t>В0-В30</t>
  </si>
  <si>
    <t>Z0</t>
  </si>
  <si>
    <t>в ходе торгов</t>
  </si>
  <si>
    <t>X0</t>
  </si>
  <si>
    <t>Y0/Yn</t>
  </si>
  <si>
    <t>+ / +</t>
  </si>
  <si>
    <t>- / -</t>
  </si>
  <si>
    <t>T0/Yn</t>
  </si>
  <si>
    <t>при подаче заявки / -</t>
  </si>
  <si>
    <t>Y1/Y2</t>
  </si>
  <si>
    <t>S0-S2</t>
  </si>
  <si>
    <t>Rb</t>
  </si>
  <si>
    <t>- / +</t>
  </si>
  <si>
    <t>Сделки с ценными бумагами на торгах с ЦК</t>
  </si>
  <si>
    <t>Сделки с ценными бумагами на торгах без ЦК</t>
  </si>
  <si>
    <t>Сделки РЕПО на торгах с ЦК</t>
  </si>
  <si>
    <t>Сделки РЕПО на торгах без ЦК</t>
  </si>
  <si>
    <t xml:space="preserve"> 1 / 1</t>
  </si>
  <si>
    <t xml:space="preserve"> 1 / 2</t>
  </si>
  <si>
    <t>мн</t>
  </si>
  <si>
    <t>пр</t>
  </si>
  <si>
    <t>мн / мн</t>
  </si>
  <si>
    <t>пр / мн</t>
  </si>
  <si>
    <t xml:space="preserve"> + / -</t>
  </si>
  <si>
    <t>Необходимость  введения отчета на исполнение</t>
  </si>
  <si>
    <t>Заключение сделки с ЦК</t>
  </si>
  <si>
    <t xml:space="preserve"> + (для РПС с ЦК)</t>
  </si>
  <si>
    <t>Использование раздела счета ДЕПО</t>
  </si>
  <si>
    <t>до 100%</t>
  </si>
  <si>
    <t>до 100% / до 100%</t>
  </si>
  <si>
    <t>100% / до 100%</t>
  </si>
  <si>
    <t>31, 36</t>
  </si>
  <si>
    <t>Дата исполнения сделки (РЕПО: 1-я часть / 2-я часть)</t>
  </si>
  <si>
    <t>Дата прекращения исполнения (1-й или 2-й расчетный день после даты исполнения)</t>
  </si>
  <si>
    <t>Клиринг (многосторонний (мн) или простой (пр))</t>
  </si>
  <si>
    <t>Yn (1)</t>
  </si>
  <si>
    <t xml:space="preserve"> + / + (для Адресного РЕПО с ЦК)</t>
  </si>
  <si>
    <t xml:space="preserve"> - / + (для Адресного РЕПО с ЦК)</t>
  </si>
  <si>
    <t xml:space="preserve"> 2 / 2 (Кроме РЕПО с Банком России)</t>
  </si>
  <si>
    <t>Тип рынка</t>
  </si>
  <si>
    <t>Режим торгов</t>
  </si>
  <si>
    <t>Период</t>
  </si>
  <si>
    <t>Виды заявок</t>
  </si>
  <si>
    <t>Режим основных торгов Т+</t>
  </si>
  <si>
    <t>лимитные заявки</t>
  </si>
  <si>
    <t>лимитные заявки (АЗ)(1)</t>
  </si>
  <si>
    <t>рыночные заявки (АЗ)(1)</t>
  </si>
  <si>
    <t>торговый период</t>
  </si>
  <si>
    <t>рыночные заявки</t>
  </si>
  <si>
    <t>Режим основных торгов Т+ (для акций и ДР на акции)</t>
  </si>
  <si>
    <t>айсберг заявки</t>
  </si>
  <si>
    <t>аукцион закрытия</t>
  </si>
  <si>
    <t>Режим основных торгов Т+ (для паев)</t>
  </si>
  <si>
    <t>послеторговый период</t>
  </si>
  <si>
    <t>Режим торгов "Неполные лоты"</t>
  </si>
  <si>
    <t>Режим "РПС с ЦК"</t>
  </si>
  <si>
    <t>адресные заявки РПС</t>
  </si>
  <si>
    <t>Рынок РЕПО c ЦК</t>
  </si>
  <si>
    <t>Режим торгов "РЕПО с ЦК – Безадресные заявки"</t>
  </si>
  <si>
    <t>лимитные заявки РЕПО (ЦК)</t>
  </si>
  <si>
    <t>рыночные заявки РЕПО (ЦК)</t>
  </si>
  <si>
    <t>Режим торгов "РЕПО с ЦК – Адресные заявки"</t>
  </si>
  <si>
    <t>адресные заявки РЕПО (ЦК)</t>
  </si>
  <si>
    <t>Основной рынок (Т0)</t>
  </si>
  <si>
    <t>заявки послеторгового периода</t>
  </si>
  <si>
    <t>Режим переговорных сделок (РПС)</t>
  </si>
  <si>
    <t>Рынок РЕПО</t>
  </si>
  <si>
    <t>Режим торгов "РЕПО с акциями"</t>
  </si>
  <si>
    <t>адресные заявки РЕПО</t>
  </si>
  <si>
    <t>Режим торгов "РЕПО с акциями (в ин. валюте)"</t>
  </si>
  <si>
    <t>Режим торгов "РЕПО с облигациями"</t>
  </si>
  <si>
    <t>Режим торгов "РЕПО с облигациями (в ин. валюте)"</t>
  </si>
  <si>
    <t>Рынок РЕПО с Банком России</t>
  </si>
  <si>
    <t>Режим торгов "РЕПО с Банком России: Аукцион РЕПО"</t>
  </si>
  <si>
    <t>Режим торгов "РЕПО с Банком России: фикс.ставка"</t>
  </si>
  <si>
    <t>Рынок ценных бумаг - Д</t>
  </si>
  <si>
    <t>Режим торгов "Облигации Д – Режим основных торгов"</t>
  </si>
  <si>
    <t>Режим торгов "Облигации Д – РПС"</t>
  </si>
  <si>
    <t>Рынок "Исполнение обязательств по срочным контрактам"</t>
  </si>
  <si>
    <t>Режим торгов "Исполнение обязательств по срочным контрактам" (в случае возникновения обязательств по поставке по фьючерсам на Акции)</t>
  </si>
  <si>
    <t>заявки ИСК</t>
  </si>
  <si>
    <t>Режим торгов "Исполнение обязательств по срочным контрактам" (в случае возникновения обязательств по поставке по фьючерсам)</t>
  </si>
  <si>
    <t>Рынок "Размещений и выкупов"</t>
  </si>
  <si>
    <t>Режим торгов "Размещение: Адресные заявки"</t>
  </si>
  <si>
    <t>адресные заявки на заключение сделок в Режиме торгов «Размещение: Адресные заявки»</t>
  </si>
  <si>
    <t>Режим торгов "Выкуп: Адресные заявки"</t>
  </si>
  <si>
    <t>адресные заявки на заключение сделок в Режиме торгов «Выкуп: Адресные заявки»</t>
  </si>
  <si>
    <t>заявки по цене аукциона закрытия - лимитные или рыночные,  подаются в фазе торгов по цене аукциона закрытия</t>
  </si>
  <si>
    <t>По остатку</t>
  </si>
  <si>
    <t>Поставить в очередь (DAY)</t>
  </si>
  <si>
    <t>Снять остаток (IOC)</t>
  </si>
  <si>
    <t>Полностью или отклонить (FOK)</t>
  </si>
  <si>
    <t>рыночные заявки -  с указанием количества ценных бумаг и/или рыночные заявки с указанием объема денежных средств, предназначенных для покупки ценных бумаг</t>
  </si>
  <si>
    <t>Адресность заявок</t>
  </si>
  <si>
    <t>Анонимность заявок</t>
  </si>
  <si>
    <t>Инфо о заключенной сделке доступна др. участникам торгов</t>
  </si>
  <si>
    <t>Инфо о поданной заявке доступна др. участникам торгов</t>
  </si>
  <si>
    <t>Безадресные</t>
  </si>
  <si>
    <t>Адресные</t>
  </si>
  <si>
    <t>Анонимные</t>
  </si>
  <si>
    <t>Неанонимные</t>
  </si>
  <si>
    <t>Исполнение по разным ценам</t>
  </si>
  <si>
    <t>Исполнение по одной цене</t>
  </si>
  <si>
    <t>Z02</t>
  </si>
  <si>
    <t>Режим</t>
  </si>
  <si>
    <t>Начало</t>
  </si>
  <si>
    <t>Окончание</t>
  </si>
  <si>
    <t>Отмена активных заявок</t>
  </si>
  <si>
    <t>Код расчетов</t>
  </si>
  <si>
    <t>Валюта</t>
  </si>
  <si>
    <t>Классификатор рынка</t>
  </si>
  <si>
    <t>Классификатор борда</t>
  </si>
  <si>
    <t>Борд</t>
  </si>
  <si>
    <t>RUB</t>
  </si>
  <si>
    <t>FNDT</t>
  </si>
  <si>
    <t>TQBR</t>
  </si>
  <si>
    <t>TQIF</t>
  </si>
  <si>
    <t>TQTF</t>
  </si>
  <si>
    <t>TQOB</t>
  </si>
  <si>
    <t>SMAL</t>
  </si>
  <si>
    <t>Режим торгов «Неполные лоты» (для акций)</t>
  </si>
  <si>
    <t>Режим торгов «Неполные лоты» (для паев)</t>
  </si>
  <si>
    <t>RPST</t>
  </si>
  <si>
    <t>PTEQ</t>
  </si>
  <si>
    <t>PTIF</t>
  </si>
  <si>
    <t>PTTF</t>
  </si>
  <si>
    <t>PTOB</t>
  </si>
  <si>
    <t>Y0/Y1</t>
  </si>
  <si>
    <t>REPT</t>
  </si>
  <si>
    <t>EQRP</t>
  </si>
  <si>
    <t>Режим торгов «РЕПО с ЦК – Безадресные заявки»</t>
  </si>
  <si>
    <t>PSRP</t>
  </si>
  <si>
    <t>Режим торгов «РЕПО с ЦК – Адресные заявки»</t>
  </si>
  <si>
    <t>RFND</t>
  </si>
  <si>
    <t>TECH</t>
  </si>
  <si>
    <t>TADM</t>
  </si>
  <si>
    <t>Режим торгов «Исполнение обязательств по сделкам Т+: РЕПО» (Только для переноса ЦК неисполненных обязательств участников торгов)</t>
  </si>
  <si>
    <t>Y0, Y1</t>
  </si>
  <si>
    <t>NADM</t>
  </si>
  <si>
    <t>Режим «Исполнение обязательств по сделкам Т+: РПС» (Только для переноса ЦК неисполненных обязательств участников торгов)</t>
  </si>
  <si>
    <t>TRAN</t>
  </si>
  <si>
    <t>Переводы</t>
  </si>
  <si>
    <t>FOND</t>
  </si>
  <si>
    <t>Режим основных торгов</t>
  </si>
  <si>
    <t>USD</t>
  </si>
  <si>
    <t>EUR</t>
  </si>
  <si>
    <t>RPS</t>
  </si>
  <si>
    <t>PSEQ</t>
  </si>
  <si>
    <t>PSIF</t>
  </si>
  <si>
    <t>PSTF</t>
  </si>
  <si>
    <t>PSOB</t>
  </si>
  <si>
    <t>T0, B0-B30</t>
  </si>
  <si>
    <t>PSEU</t>
  </si>
  <si>
    <t>PSEO</t>
  </si>
  <si>
    <t>Rb, S0, S1, S2</t>
  </si>
  <si>
    <t>RPMO</t>
  </si>
  <si>
    <t>Режим торгов «РЕПО с облигациями»</t>
  </si>
  <si>
    <t>RPEU</t>
  </si>
  <si>
    <t>RPEO</t>
  </si>
  <si>
    <t>S0, S1, S2, Rb, Z0</t>
  </si>
  <si>
    <t>FBCB</t>
  </si>
  <si>
    <t>Режим торгов «РЕПО с Банком России: Аукцион РЕПО»</t>
  </si>
  <si>
    <t>FBFX</t>
  </si>
  <si>
    <t>Режим торгов «РЕПО с Банком России: фикс.ставка»</t>
  </si>
  <si>
    <t>PSDB</t>
  </si>
  <si>
    <t>SPEQ</t>
  </si>
  <si>
    <t>PSAU</t>
  </si>
  <si>
    <t>Режим торгов «Размещение: Адресные заявки»</t>
  </si>
  <si>
    <t>PAUS</t>
  </si>
  <si>
    <t>PAEU</t>
  </si>
  <si>
    <t>AUCT</t>
  </si>
  <si>
    <t>Режим торгов «Размещение: Аукцион»</t>
  </si>
  <si>
    <t>PSBB</t>
  </si>
  <si>
    <t>Режим торгов «Выкуп: Адресные заявки»</t>
  </si>
  <si>
    <t>AUBB</t>
  </si>
  <si>
    <t>Режим торгов «Выкуп: Аукцион»</t>
  </si>
  <si>
    <t/>
  </si>
  <si>
    <t>Технологические режимы Рынков с ЦК</t>
  </si>
  <si>
    <t>Рынок РЕПО с Банком России[1]</t>
  </si>
  <si>
    <t>Рынок «Размещений и выкупов»[2]</t>
  </si>
  <si>
    <t>[1] Время торгов и условия расчетов по сделкам устанавливается Банком России для каждого торгового дня в отдельности</t>
  </si>
  <si>
    <t>Time in Force</t>
  </si>
  <si>
    <t>DAY</t>
  </si>
  <si>
    <t>IOC</t>
  </si>
  <si>
    <t>FOK</t>
  </si>
  <si>
    <t>NO</t>
  </si>
  <si>
    <t>лимитные заявки (LMT)</t>
  </si>
  <si>
    <t>рыночные заявки (MKT)</t>
  </si>
  <si>
    <t>Айсберг (Iceberg)</t>
  </si>
  <si>
    <t>Режим основных торгов Т+ (для акций, ДР на акции, паев, облигаций), торговый период</t>
  </si>
  <si>
    <t>TiF definitions</t>
  </si>
  <si>
    <t>TiF</t>
  </si>
  <si>
    <t>TiF in Quik</t>
  </si>
  <si>
    <t>Definition</t>
  </si>
  <si>
    <t>Поставить в очередь/ Inseert to queue</t>
  </si>
  <si>
    <t>Deleted at the end of the day on which it was entered</t>
  </si>
  <si>
    <t>Снять остаток / Kill balance</t>
  </si>
  <si>
    <t>Executed on entry and any remaining unexecuted volume deleted.</t>
  </si>
  <si>
    <t>Немедленно или отклонить / Fill or Kill</t>
  </si>
  <si>
    <t>Executed in full on entry or immediately expired Injected at start of Opening Auction with any remaining volume deleted after uncrossing.</t>
  </si>
  <si>
    <t>По цене</t>
  </si>
  <si>
    <t>Дополнительный признак исполнения</t>
  </si>
  <si>
    <t>Столбец1</t>
  </si>
  <si>
    <t>Вид заявок</t>
  </si>
  <si>
    <t>лимитные заявки - заявки с указанием цены (доходности) и количества ценных бумаг</t>
  </si>
  <si>
    <t>Лимитные</t>
  </si>
  <si>
    <t>Рыночные</t>
  </si>
  <si>
    <t>Название заявок в Режиме торгов</t>
  </si>
  <si>
    <t>Лимитные/Рыночные</t>
  </si>
  <si>
    <t>заявки по цене АЗ</t>
  </si>
  <si>
    <t>Условия расчетов</t>
  </si>
  <si>
    <t>DVP</t>
  </si>
  <si>
    <t>(2) В части обязательств по уплате комиссионного и иных видов вознаграждения</t>
  </si>
  <si>
    <t>2 (кроме сделок размещения)</t>
  </si>
  <si>
    <t>после исполнения обязательств по сделке</t>
  </si>
  <si>
    <t>после ближайшего клиринга</t>
  </si>
  <si>
    <t>после ближайшего клиринга / после ближайшего клиринга</t>
  </si>
  <si>
    <t>после заключения сделки</t>
  </si>
  <si>
    <t>в теч. 10 минут после заключения сделки</t>
  </si>
  <si>
    <t>после исполнения обязательств по сделке / после исполнения обязательств по сделке</t>
  </si>
  <si>
    <t>после заключения сделки / после исполнения обязательств по сделке</t>
  </si>
  <si>
    <t>в теч. 10 минут после заключения сделки / после исполнения обязательств по сделке</t>
  </si>
  <si>
    <t>в теч. 10 минут после зачисления ценных бумаг на счет номинального держателя</t>
  </si>
  <si>
    <t xml:space="preserve"> - Вывод денежных средств продацом</t>
  </si>
  <si>
    <t xml:space="preserve"> - Вывод ценных бумаг покупателем</t>
  </si>
  <si>
    <t>Вывод ценных бумаг покупателем  (без введения отчета на досрочное исполнение)</t>
  </si>
  <si>
    <t>Возможность ввода отчета (простого, специального или срочного) на исполнение (только в день исполнения сделки (части сделки РЕПО))</t>
  </si>
  <si>
    <t>Возможность ввода отчета на отказ от исполнения сделки</t>
  </si>
  <si>
    <t>Вывод денежных средств продавцом (без введения отчета на досрочное исполнение)</t>
  </si>
  <si>
    <t>FBCU</t>
  </si>
  <si>
    <t>FBCE</t>
  </si>
  <si>
    <t>Режим торгов РЕПО с Банком России: Аукцион РЕПО</t>
  </si>
  <si>
    <t>TQBD</t>
  </si>
  <si>
    <t>TQTD</t>
  </si>
  <si>
    <t>TQOD</t>
  </si>
  <si>
    <t>PTSD</t>
  </si>
  <si>
    <t>PTTD</t>
  </si>
  <si>
    <t>PTOD</t>
  </si>
  <si>
    <t>Y1</t>
  </si>
  <si>
    <t>PSSD</t>
  </si>
  <si>
    <t>PSTD</t>
  </si>
  <si>
    <t>PSGO</t>
  </si>
  <si>
    <t>GBP</t>
  </si>
  <si>
    <t>PSYO</t>
  </si>
  <si>
    <t>CNY</t>
  </si>
  <si>
    <t>PAGB</t>
  </si>
  <si>
    <t>PACY</t>
  </si>
  <si>
    <t>EQRD</t>
  </si>
  <si>
    <t>EQRE</t>
  </si>
  <si>
    <t>EQWP</t>
  </si>
  <si>
    <t>PSRD</t>
  </si>
  <si>
    <t>PSRE</t>
  </si>
  <si>
    <t>SADM</t>
  </si>
  <si>
    <t>Основной рынок Т+</t>
  </si>
  <si>
    <t>аукцион открытия</t>
  </si>
  <si>
    <t>нет / нет</t>
  </si>
  <si>
    <t>100 / нет</t>
  </si>
  <si>
    <t>Y0, Y1, Y2, Y3, Y4, Y5, Y6, Y7</t>
  </si>
  <si>
    <t>Y0/Y1W</t>
  </si>
  <si>
    <t>RFNU</t>
  </si>
  <si>
    <t>RFNE</t>
  </si>
  <si>
    <t>Исполнение обязательств по сделкам Т+: СВОП (Только для переноса ЦК неисполненных обязательств участников торгов)</t>
  </si>
  <si>
    <t>Режим торгов «Облигации Д – РПС»</t>
  </si>
  <si>
    <t>Рынок «Исполнение обязательств по срочным контрактам»</t>
  </si>
  <si>
    <t>Y1, Y2</t>
  </si>
  <si>
    <t>RUB, USD</t>
  </si>
  <si>
    <t>EQWD</t>
  </si>
  <si>
    <t>EQWE</t>
  </si>
  <si>
    <t>Режим торгов «Исполнение обязательств по срочным контрактам» (в случае возникновения обязательств по поставке по фьючерсам на акции)</t>
  </si>
  <si>
    <t>Режим торгов «Исполнение обязательств по срочным контрактам» (в случае возникновения обязательств по поставке по фьючерсам на облигации)</t>
  </si>
  <si>
    <t>SPOB</t>
  </si>
  <si>
    <t>Акции и ДР/ Shares and DRs</t>
  </si>
  <si>
    <t>Облигации/ Bonds</t>
  </si>
  <si>
    <t>ETC</t>
  </si>
  <si>
    <t>TQTC</t>
  </si>
  <si>
    <t>EQTC</t>
  </si>
  <si>
    <t>PTTC</t>
  </si>
  <si>
    <t>PSTC</t>
  </si>
  <si>
    <t>IRK2</t>
  </si>
  <si>
    <t>RPGO</t>
  </si>
  <si>
    <t>Т+ Акции и ДР</t>
  </si>
  <si>
    <t>Т+ Паи</t>
  </si>
  <si>
    <t>Т+ ETF</t>
  </si>
  <si>
    <t>Т+ ETC</t>
  </si>
  <si>
    <t>Т+ ETF (расч. в USD)</t>
  </si>
  <si>
    <t>Т+ Облигации (расч.в USD)</t>
  </si>
  <si>
    <t>Т+ Облигации</t>
  </si>
  <si>
    <t>Т+ Неполные лоты</t>
  </si>
  <si>
    <t>Т0 ETC</t>
  </si>
  <si>
    <t>Крупные пакеты - Акции</t>
  </si>
  <si>
    <t>Выкуп: Аукцион</t>
  </si>
  <si>
    <t>Аукцион</t>
  </si>
  <si>
    <t>РПС с ЦК: Акции и ДР</t>
  </si>
  <si>
    <t>РПС с ЦК: Паи</t>
  </si>
  <si>
    <t>РПС с ЦК: ETF</t>
  </si>
  <si>
    <t>РПС с ЦК: Облигации</t>
  </si>
  <si>
    <t>РПС с ЦК:ETC</t>
  </si>
  <si>
    <t>РПС с ЦК: ETF (расч. в USD)</t>
  </si>
  <si>
    <t>РПС с ЦК: Облигации (расч. в USD)</t>
  </si>
  <si>
    <t>Поставка по СК (акции)</t>
  </si>
  <si>
    <t>Поставка по СК (облигации)</t>
  </si>
  <si>
    <t>РПС : Акции</t>
  </si>
  <si>
    <t>РПС: Паи</t>
  </si>
  <si>
    <t>РПС: ETF</t>
  </si>
  <si>
    <t>РПС : Облигации</t>
  </si>
  <si>
    <t>РПС: ETC</t>
  </si>
  <si>
    <t>Облигации Д - РПС</t>
  </si>
  <si>
    <t>РПС: ETF (расч. в USD)</t>
  </si>
  <si>
    <t>РПС:Облигации (расч.в USD)</t>
  </si>
  <si>
    <t>РПС:Облигации (расч.в EUR)</t>
  </si>
  <si>
    <t>РПС:Облигации (расч.в GBP)</t>
  </si>
  <si>
    <t>РПС:Облигации (расч.в CNY)</t>
  </si>
  <si>
    <t>ИРК2-РПС</t>
  </si>
  <si>
    <t>Размещение:Адресные заявки EUR</t>
  </si>
  <si>
    <t>Размещение:Адресные заявки USD</t>
  </si>
  <si>
    <t>Размещение:Адресные заявки GBP</t>
  </si>
  <si>
    <t>Размещение:Адресные заявки CNY</t>
  </si>
  <si>
    <t>Размещение: Адресные заявки</t>
  </si>
  <si>
    <t>Выкуп: Адресные заявки</t>
  </si>
  <si>
    <t>РЕПО с ЦБ РФ: Аукцион РЕПО</t>
  </si>
  <si>
    <t>EUR РЕПО с ЦБ РФ: Аукцион РЕПО</t>
  </si>
  <si>
    <t>USD РЕПО с ЦБ РФ: Аукцион РЕПО</t>
  </si>
  <si>
    <t>РЕПО с ЦБ РФ: фикс.ставка</t>
  </si>
  <si>
    <t>РЕПО-M: Облигации</t>
  </si>
  <si>
    <t>РЕПО c облигациями(расч.в GBP)</t>
  </si>
  <si>
    <t>РЕПО с ЦК 1 день</t>
  </si>
  <si>
    <t>РЕПО с ЦК 1 день (расч. в USD)</t>
  </si>
  <si>
    <t>РЕПО с ЦК 1 день (расч. в EUR)</t>
  </si>
  <si>
    <t>РЕПО с ЦК 7 дн.</t>
  </si>
  <si>
    <t>РЕПО с ЦК 7 дн. (расч. в USD)</t>
  </si>
  <si>
    <t>РЕПО с ЦК 7 дн. (расч. в EUR)</t>
  </si>
  <si>
    <t>РЕПО с ЦК адресное</t>
  </si>
  <si>
    <t>РЕПО с ЦК адр. (расч. в USD)</t>
  </si>
  <si>
    <t>РЕПО с ЦК адр.(расч. в EUR)</t>
  </si>
  <si>
    <t>Возврат выплат</t>
  </si>
  <si>
    <t>Возврат выплат (USD)</t>
  </si>
  <si>
    <t xml:space="preserve">Возврат выплат (EUR)    </t>
  </si>
  <si>
    <t>Исполнение обяз. Т+: РПС</t>
  </si>
  <si>
    <t>Исполнение обяз. Т+: РЕПО</t>
  </si>
  <si>
    <t>Исполнение обяз. Т+: СВОП</t>
  </si>
  <si>
    <t>GCTR</t>
  </si>
  <si>
    <t>GCDP</t>
  </si>
  <si>
    <t>Рынок РЕПО c ЦК с КСУ</t>
  </si>
  <si>
    <t>PSGC</t>
  </si>
  <si>
    <t>GCTM</t>
  </si>
  <si>
    <t>Y0/Y3M</t>
  </si>
  <si>
    <t>GCSM</t>
  </si>
  <si>
    <t>Y0/Y2M</t>
  </si>
  <si>
    <t>GCOM</t>
  </si>
  <si>
    <t>Y0/Y1M</t>
  </si>
  <si>
    <t>GCSW</t>
  </si>
  <si>
    <t>Y0/Y2W</t>
  </si>
  <si>
    <t>GCOW</t>
  </si>
  <si>
    <t>GCRP</t>
  </si>
  <si>
    <t>КСУ</t>
  </si>
  <si>
    <t>Язык/Language</t>
  </si>
  <si>
    <t>T+: ETF</t>
  </si>
  <si>
    <t>T+: ETF USD</t>
  </si>
  <si>
    <t>T+: ETC</t>
  </si>
  <si>
    <t>T+ Bonds USD</t>
  </si>
  <si>
    <t>T+: investment funds</t>
  </si>
  <si>
    <t>T+: stocks, DRs</t>
  </si>
  <si>
    <t>TECH REPO with CCP Negdeal</t>
  </si>
  <si>
    <t>Delivery for FC (bonds)</t>
  </si>
  <si>
    <t>Delivery for FC (shares)</t>
  </si>
  <si>
    <t>T+: Odd lot trading</t>
  </si>
  <si>
    <t>TECH SWAP</t>
  </si>
  <si>
    <t>РЕПО внебиржевое: аукцион</t>
  </si>
  <si>
    <t>RPNG</t>
  </si>
  <si>
    <t>REPO with bonds</t>
  </si>
  <si>
    <t>REPO with bonds (GBP settle)</t>
  </si>
  <si>
    <t>РЕПО внебиржевое: фикс.ставка</t>
  </si>
  <si>
    <t>RPFG</t>
  </si>
  <si>
    <t>Refund payments (USD)</t>
  </si>
  <si>
    <t>Refund payments (EUR)</t>
  </si>
  <si>
    <t>Refund payments</t>
  </si>
  <si>
    <t>NDM with CCP: ETF</t>
  </si>
  <si>
    <t>NDM with CCP: ETF USD</t>
  </si>
  <si>
    <t>NDM with CCP: ETC</t>
  </si>
  <si>
    <t>Neg. deals with CCP: Bonds USD</t>
  </si>
  <si>
    <t>NDM with CCP: bonds</t>
  </si>
  <si>
    <t>NDM with CCP: investment funds</t>
  </si>
  <si>
    <t>NDM with CCP: stocks, DRs</t>
  </si>
  <si>
    <t>Neg. deals: bonds CNY</t>
  </si>
  <si>
    <t>Neg. deals: ETF</t>
  </si>
  <si>
    <t>Neg. deals: ETF USD</t>
  </si>
  <si>
    <t>Neg. deals: ETC</t>
  </si>
  <si>
    <t>REPO with CCP Negdeal</t>
  </si>
  <si>
    <t>REPO with CCP Negdeal EUR</t>
  </si>
  <si>
    <t>REPO with CCP Negdeal USD</t>
  </si>
  <si>
    <t>Neg. deals: bonds</t>
  </si>
  <si>
    <t>Neg. deals: investment funds</t>
  </si>
  <si>
    <t>Neg. deals: bonds GBP</t>
  </si>
  <si>
    <t>REPO with CCP with GCP Negdeal</t>
  </si>
  <si>
    <t>РЕПО с ЦК с КСУ адресное</t>
  </si>
  <si>
    <t>Neg. deals: bonds USD</t>
  </si>
  <si>
    <t>Neg. deals: stocks</t>
  </si>
  <si>
    <t>Neg. deals: bonds EUR</t>
  </si>
  <si>
    <t>Neg. deals: D bonds</t>
  </si>
  <si>
    <t>Buy-back:Negotiated deals</t>
  </si>
  <si>
    <t>Auction:Negotiated deals</t>
  </si>
  <si>
    <t>Auction:Negotiated deals USD</t>
  </si>
  <si>
    <t>Auction:Negotiated deals GBP</t>
  </si>
  <si>
    <t>Auction:Negotiated deals EUR</t>
  </si>
  <si>
    <t>Auction:Negotiated deals CNY</t>
  </si>
  <si>
    <t>TECH trades with CCP Negdeal</t>
  </si>
  <si>
    <t>IRK2 - Neg.deals</t>
  </si>
  <si>
    <t>Indices</t>
  </si>
  <si>
    <t>Индексы</t>
  </si>
  <si>
    <t>INDT</t>
  </si>
  <si>
    <t>Transfer GCP</t>
  </si>
  <si>
    <t>Автоматические переводы КСУ</t>
  </si>
  <si>
    <t>REPO with CCP with GCP 3 m.</t>
  </si>
  <si>
    <t>РЕПО с ЦК с КСУ 3 месяца</t>
  </si>
  <si>
    <t>РЕПО с ЦК с КСУ 14 дн.</t>
  </si>
  <si>
    <t>REPO with CCP with GCP 2 m.</t>
  </si>
  <si>
    <t>РЕПО с ЦК с КСУ 2 месяца</t>
  </si>
  <si>
    <t>REPO with CCP with GCP 1 day</t>
  </si>
  <si>
    <t>РЕПО с ЦК с КСУ 1 день</t>
  </si>
  <si>
    <t>РЕПО с ЦК с КСУ 7 дн.</t>
  </si>
  <si>
    <t>REPO with CCP with GCP 1 m.</t>
  </si>
  <si>
    <t>РЕПО с ЦК с КСУ 1 месяц</t>
  </si>
  <si>
    <t>REPO fix versus CB</t>
  </si>
  <si>
    <t>USD REPO: with CB (auction)</t>
  </si>
  <si>
    <t>EUR REPO: with CB (auction)</t>
  </si>
  <si>
    <t>REPO CB</t>
  </si>
  <si>
    <t>REPO with CCP 7 days EUR</t>
  </si>
  <si>
    <t>REPO with CCP 7 days USD</t>
  </si>
  <si>
    <t>T0: ETC</t>
  </si>
  <si>
    <t>REPO with CCP 1 day</t>
  </si>
  <si>
    <t>REPO with CCP 1 day EUR</t>
  </si>
  <si>
    <t>REPO with CCP 1 day USD</t>
  </si>
  <si>
    <t>Dark Pool shares</t>
  </si>
  <si>
    <t>Money transfer</t>
  </si>
  <si>
    <t>НГЦБ-Перевод денег</t>
  </si>
  <si>
    <t>CASF</t>
  </si>
  <si>
    <t>English name</t>
  </si>
  <si>
    <t>Russian name</t>
  </si>
  <si>
    <t>LATNAME</t>
  </si>
  <si>
    <t>SHORTNAME</t>
  </si>
  <si>
    <t>ID</t>
  </si>
  <si>
    <t>Y0/Y1 … Y0/Ym
Y1/Y2 … Y1/Ym
T0/Y1 … T0/Ym
где m - расчетный день, соотв. 3 мес. с даты заключения сделки</t>
  </si>
  <si>
    <t>Характеристика кодов расчетов</t>
  </si>
  <si>
    <t>Соотнесение режимов торгов и бордов в фондового рынка и рынка РЕПО</t>
  </si>
  <si>
    <t>Режим основных торгов Т+ (для акций, ДР на акции, ОФЗ, облигац. номинир. в ин. валюте)</t>
  </si>
  <si>
    <t>RPEY</t>
  </si>
  <si>
    <t>Y0/Y1, Y0/Y2, … Y0/Y90
Y1/Y2, Y1/Y3, … Y1/Y90
T0/Y1, T0/Y2, ... T0/Y90</t>
  </si>
  <si>
    <t>Блокировка комиссии (2)</t>
  </si>
  <si>
    <t>заявки послеторгового периода - рыночные заявки в соответствии с Правила проведения торгов по ценным бумагам в ПАО Московская Биржа</t>
  </si>
  <si>
    <t>(1) Значение расчетного цикла устанавливается дополнительными условиями проведения торгов по ценным бумагам в ПАО Московская Биржа, утвержденные распоряжением Генерального директора ПАО Московская Биржа</t>
  </si>
  <si>
    <t>Классификатор борда2</t>
  </si>
  <si>
    <t>[2] Время торгов и условия расчетов по сделкам (код расчетов- T0, Z0, X0, B0-B30) определяется решением ПАО Московская Биржа в каждом конкретном случае проведения размещения или выкупа</t>
  </si>
  <si>
    <t>EQTD</t>
  </si>
  <si>
    <t>Т0 ETF (расч. в USD)</t>
  </si>
  <si>
    <t>Т0 ETF: USD</t>
  </si>
  <si>
    <t>Режим торгов «РЕПО с ЦК – Безадресные заявки» (расч. в USD)</t>
  </si>
  <si>
    <t>Режим торгов «РЕПО с ЦК – Адресные заявки» (расч. в USD)</t>
  </si>
  <si>
    <t>Y0/Y6M</t>
  </si>
  <si>
    <t>Y0/Y1Y</t>
  </si>
  <si>
    <t>GURP</t>
  </si>
  <si>
    <t>GUOW</t>
  </si>
  <si>
    <t>GUSW</t>
  </si>
  <si>
    <t>GUOM</t>
  </si>
  <si>
    <t>GUSM</t>
  </si>
  <si>
    <t>GUTM</t>
  </si>
  <si>
    <t>GUUM</t>
  </si>
  <si>
    <t>GUOY</t>
  </si>
  <si>
    <t>PUGC</t>
  </si>
  <si>
    <t>РЕПО с ЦК с КСУ адресное (расч. в USD)</t>
  </si>
  <si>
    <t>REPO with CCP with GCP 1 day (USD)</t>
  </si>
  <si>
    <t>REPO with CCP with GCP 1 m. (USD)</t>
  </si>
  <si>
    <t>REPO with CCP with GCP 2 m. (USD)</t>
  </si>
  <si>
    <t>REPO with CCP with GCP 3 m. (USD)</t>
  </si>
  <si>
    <t>REPO with CCP with GCP 6 m. (USD)</t>
  </si>
  <si>
    <t>REPO with CCP with GCP 1 y. (USD)</t>
  </si>
  <si>
    <t>REPO with CCP with GCP Negdeal (USD)</t>
  </si>
  <si>
    <t>GCUM</t>
  </si>
  <si>
    <t>GCOY</t>
  </si>
  <si>
    <t>РЕПО с ЦК с КСУ 6 месяцев</t>
  </si>
  <si>
    <t>РЕПО С ЦК с КСУ 1 год</t>
  </si>
  <si>
    <t>REPO with CCP with GCP 1 y.</t>
  </si>
  <si>
    <t>REPO with CCP with GCP 6 m.</t>
  </si>
  <si>
    <t>REPO with CCP with GCP 14 days (USD)</t>
  </si>
  <si>
    <t>REPO with CCP with GCP 14 days</t>
  </si>
  <si>
    <t>REPO with CCP with GCP 7 days</t>
  </si>
  <si>
    <t>REPO with CCP with GCP 7 days (USD)</t>
  </si>
  <si>
    <t>REPO with CCP 7 days</t>
  </si>
  <si>
    <t>PSBU</t>
  </si>
  <si>
    <t>PSBE</t>
  </si>
  <si>
    <t>Выкуп: Адресные заявки USD</t>
  </si>
  <si>
    <t>Выкуп: Адресные заявки EUR</t>
  </si>
  <si>
    <t>Buy-back:Negotiated deals USD</t>
  </si>
  <si>
    <t>Buy-back:Negotiated deals EUR</t>
  </si>
  <si>
    <t>PEGC</t>
  </si>
  <si>
    <t>РЕПО с ЦК с КСУ адресн. (EUR)</t>
  </si>
  <si>
    <t>GERP</t>
  </si>
  <si>
    <t>РЕПО с ЦК с КСУ 1 день (EUR)</t>
  </si>
  <si>
    <t>GEOW</t>
  </si>
  <si>
    <t>РЕПО с ЦК с КСУ 7 дн. (EUR)</t>
  </si>
  <si>
    <t>GESW</t>
  </si>
  <si>
    <t>РЕПО с ЦК с КСУ 14 дн. (EUR)</t>
  </si>
  <si>
    <t>GEOM</t>
  </si>
  <si>
    <t>РЕПО с ЦК с КСУ 1 мес. (EUR)</t>
  </si>
  <si>
    <t>GESM</t>
  </si>
  <si>
    <t>РЕПО с ЦК с КСУ 2 мес. (EUR)</t>
  </si>
  <si>
    <t>GETM</t>
  </si>
  <si>
    <t>РЕПО с ЦК с КСУ 3 мес. (EUR)</t>
  </si>
  <si>
    <t>GEUM</t>
  </si>
  <si>
    <t>РЕПО с ЦК с КСУ 6 мес. (EUR)</t>
  </si>
  <si>
    <t>GEOY</t>
  </si>
  <si>
    <t xml:space="preserve">РЕПО с ЦК с КСУ 1 год (EUR) </t>
  </si>
  <si>
    <t>REPO with CCP with GCP Negdeal (EUR)</t>
  </si>
  <si>
    <t>REPO with CCP with GCP 1 day (EUR)</t>
  </si>
  <si>
    <t>REPO with CCP with GCP 7 days (EUR)</t>
  </si>
  <si>
    <t>REPO with CCP with GCP 14 days (EUR)</t>
  </si>
  <si>
    <t>REPO with CCP with GCP 1 m. (EUR)</t>
  </si>
  <si>
    <t>REPO with CCP with GCP 2 m. (EUR)</t>
  </si>
  <si>
    <t>REPO with CCP with GCP 3 m. (EUR)</t>
  </si>
  <si>
    <t>REPO with CCP with GCP 6 m. (EUR)</t>
  </si>
  <si>
    <t>REPO with CCP with GCP 1 y. (EUR)</t>
  </si>
  <si>
    <t>Режим торгов «РЕПО с ЦК – Безадресные заявки» (расч. в EUR)</t>
  </si>
  <si>
    <t>Режим торгов «РЕПО с ЦК – Адресные заявки» (расч. в EUR)</t>
  </si>
  <si>
    <t>Market ID</t>
  </si>
  <si>
    <t>Фондовый рынок T+</t>
  </si>
  <si>
    <t>Equity &amp; Bond Market T+ (Order-driven market with T+ settlement)</t>
  </si>
  <si>
    <t>Фондовый рынок</t>
  </si>
  <si>
    <t>Equity &amp; Bond Market (Order-driven market with T0 settlement)</t>
  </si>
  <si>
    <t>РЕПО с ЦК</t>
  </si>
  <si>
    <t>REPO with CCP</t>
  </si>
  <si>
    <t>Технологические режимы</t>
  </si>
  <si>
    <t>Technical boards</t>
  </si>
  <si>
    <t>Рынок РПС и РЕПО</t>
  </si>
  <si>
    <t>Negotiated deals and REPO (Quote-driven market)</t>
  </si>
  <si>
    <t>РПС с ЦК</t>
  </si>
  <si>
    <t>Negotiated deals with CCP (quote-driven market)</t>
  </si>
  <si>
    <t>РЕПО с ЦК: КСУ (клиринговые сертификаты участия)</t>
  </si>
  <si>
    <t>REPO with CCP: GCP (general collateral pool certificates)</t>
  </si>
  <si>
    <t>РЕПО внебиржевое</t>
  </si>
  <si>
    <t>OТС REPO with Central Bank</t>
  </si>
  <si>
    <t>OTC REPO: fixed rate</t>
  </si>
  <si>
    <t>OTC REPO: auction</t>
  </si>
  <si>
    <t>LIQB</t>
  </si>
  <si>
    <t>Tech trades with CCP</t>
  </si>
  <si>
    <t>MULT</t>
  </si>
  <si>
    <t>Основной рынок (Т+0)</t>
  </si>
  <si>
    <t>Y0</t>
  </si>
  <si>
    <t>Transfers</t>
  </si>
  <si>
    <t>LIQO</t>
  </si>
  <si>
    <t>Урегулирование с ЦК внебирж.</t>
  </si>
  <si>
    <t>Урегулирование с ЦК орг. торги</t>
  </si>
  <si>
    <t>Tech trades with CCP otc</t>
  </si>
  <si>
    <t>РЕПО с ЦК с КСУ 1 месяц (USD)</t>
  </si>
  <si>
    <t>РЕПО с ЦК с КСУ 7 дн. (USD)</t>
  </si>
  <si>
    <t>РЕПО с ЦК с КСУ 1 год (USD)</t>
  </si>
  <si>
    <t>РЕПО с ЦК с КСУ 1 день (USD)</t>
  </si>
  <si>
    <t>РЕПО с ЦК с КСУ 2 месяца (USD)</t>
  </si>
  <si>
    <t>РЕПО с ЦК с КСУ 14 дн. (USD)</t>
  </si>
  <si>
    <t>РЕПО с ЦК с КСУ 3 месяца (USD)</t>
  </si>
  <si>
    <t>РЕПО с ЦК с КСУ 6 месяцев (USD)</t>
  </si>
  <si>
    <t>Обновление по содержанию:</t>
  </si>
  <si>
    <t>Обновление по оформлению:</t>
  </si>
  <si>
    <t>БПИФ/ETF</t>
  </si>
  <si>
    <t>RUS</t>
  </si>
  <si>
    <t>Паи (ОПИФ, ИПИФ, ЗПИФ, ИСУ)/ Mutual Funds</t>
  </si>
  <si>
    <t xml:space="preserve">Buy-back Board </t>
  </si>
  <si>
    <t>Primary Distribution Board</t>
  </si>
  <si>
    <t>Режим торгов "Размещение: Аукцион"</t>
  </si>
  <si>
    <t>Режим торгов "Выкуп: Аукцион"</t>
  </si>
  <si>
    <t>лимитные заявки/рыночные заявки</t>
  </si>
  <si>
    <t>TQBE</t>
  </si>
  <si>
    <t>Т+ Акции и ДР (расч. в EUR)</t>
  </si>
  <si>
    <t>T+: Shares and DRs EUR</t>
  </si>
  <si>
    <t>PTSE</t>
  </si>
  <si>
    <t>РПС с ЦК: Акции и ДР (расч. в EUR)</t>
  </si>
  <si>
    <t>Neg.deals CCP: Shares,DRs EUR</t>
  </si>
  <si>
    <t>PSSE</t>
  </si>
  <si>
    <t>РПС: Акции и ДР (расч. в EUR)</t>
  </si>
  <si>
    <t>Neg. deals: Shares and DRs EUR</t>
  </si>
  <si>
    <t>TQTE</t>
  </si>
  <si>
    <t>Т+ ETF (расч. в EUR)</t>
  </si>
  <si>
    <t>T+: ETF EUR</t>
  </si>
  <si>
    <t>PTTE</t>
  </si>
  <si>
    <t>РПС с ЦК: ETF (расч. в EUR)</t>
  </si>
  <si>
    <t>NDM with CCP: ETF EUR</t>
  </si>
  <si>
    <t>PSTE</t>
  </si>
  <si>
    <t>РПС: ETF (расч. в EUR)</t>
  </si>
  <si>
    <t>Neg. deals: ETF EUR</t>
  </si>
  <si>
    <t>EQTU</t>
  </si>
  <si>
    <t>Т0 ETF (расч. в EUR)</t>
  </si>
  <si>
    <t>Т0 ETF: EUR</t>
  </si>
  <si>
    <t>LIQR</t>
  </si>
  <si>
    <t>РЕПО с ЦК: Урегулирование</t>
  </si>
  <si>
    <t>Settl.unfulfil.oblig.CCP-REPO</t>
  </si>
  <si>
    <t>Y0, Y1, Y2</t>
  </si>
  <si>
    <t>T0/Y1</t>
  </si>
  <si>
    <t>FKRP</t>
  </si>
  <si>
    <t>FKOW</t>
  </si>
  <si>
    <t>FKSW</t>
  </si>
  <si>
    <t>FKOM</t>
  </si>
  <si>
    <t>FKSM</t>
  </si>
  <si>
    <t>FKTM</t>
  </si>
  <si>
    <t>FKUM</t>
  </si>
  <si>
    <t>FKOY</t>
  </si>
  <si>
    <t>ADEP</t>
  </si>
  <si>
    <t>GCNM</t>
  </si>
  <si>
    <t xml:space="preserve">GUNM </t>
  </si>
  <si>
    <t>EQMP</t>
  </si>
  <si>
    <t>EQMD</t>
  </si>
  <si>
    <t>EQME</t>
  </si>
  <si>
    <t>EQTP</t>
  </si>
  <si>
    <t>ETQD</t>
  </si>
  <si>
    <t>EQTE</t>
  </si>
  <si>
    <t>PSRY</t>
  </si>
  <si>
    <t>РЕПО с ЦК адр. (расч. в CNY)</t>
  </si>
  <si>
    <t>REPO with CCP Negdeal CNY</t>
  </si>
  <si>
    <t>REPO with CCP 3m. EUR</t>
  </si>
  <si>
    <t>РЕПО с ЦК 3 мес. (расч. в EUR)</t>
  </si>
  <si>
    <t>РЕПО с ЦК 3 мес. (расч. в USD)</t>
  </si>
  <si>
    <t>REPO with CCP 3m. USD</t>
  </si>
  <si>
    <t>РЕПО с ЦК 1 мес.</t>
  </si>
  <si>
    <t>REPO with CCP 1m.</t>
  </si>
  <si>
    <t>РЕПО с ЦК 1 мес. (расч. в USD)</t>
  </si>
  <si>
    <t>REPO with CCP 1m. USD</t>
  </si>
  <si>
    <t>РЕПО с ЦК 1 мес. (расч. в EUR)</t>
  </si>
  <si>
    <t>REPO with CCP 1m. EUR</t>
  </si>
  <si>
    <t>РЕПО с ЦК 3 мес.</t>
  </si>
  <si>
    <t>REPO with CCP 3m.</t>
  </si>
  <si>
    <t xml:space="preserve">Ссылка на таблицу соответствия бордов и режимов торгов в ASTS Trading and Clearing System
</t>
  </si>
  <si>
    <t>Аукцион с ЦК с КСУ 1 день</t>
  </si>
  <si>
    <t>Auct. CCP with GCP 1 day</t>
  </si>
  <si>
    <t>Аукцион с ЦК с КСУ 7 дней</t>
  </si>
  <si>
    <t>Auct. CCP with GCP 7 day</t>
  </si>
  <si>
    <t>Аукцион с ЦК с КСУ 14 дней</t>
  </si>
  <si>
    <t>Аукцион с ЦК с КСУ 1 месяц</t>
  </si>
  <si>
    <t>Аукцион с ЦК с КСУ 2 месяца</t>
  </si>
  <si>
    <t>Аукцион с ЦК с КСУ 3 месяца</t>
  </si>
  <si>
    <t>Аукцион с ЦК с КСУ 6 месяцев</t>
  </si>
  <si>
    <t>Аукцион с ЦК с КСУ 1 год</t>
  </si>
  <si>
    <t>Auct. CCP with GCP 14 day</t>
  </si>
  <si>
    <t>Auct. CCP with GCP 1 m.</t>
  </si>
  <si>
    <t>Auct. CCP with GCP 2 m.</t>
  </si>
  <si>
    <t>Auct. CCP with GCP 6 m.</t>
  </si>
  <si>
    <t>Auct. CCP with GCP 1 year</t>
  </si>
  <si>
    <t>Депозиты с ЦК аукцион закл. (для участников рынка депозитов с ЦК)</t>
  </si>
  <si>
    <t>Deposits CCP auction settled</t>
  </si>
  <si>
    <t>РЕПО с ЦК с КСУ 9 месяцев</t>
  </si>
  <si>
    <t>РЕПО с ЦК с КСУ 9 мес. (USD)</t>
  </si>
  <si>
    <t>REPO with CCP with GCP 9 m.</t>
  </si>
  <si>
    <t>Auct. CCP with GCP 3 m.</t>
  </si>
  <si>
    <t>REPO with CCP with GCP 9m. USD</t>
  </si>
  <si>
    <t>GENM</t>
  </si>
  <si>
    <t>РЕПО с ЦК с КСУ 9 мес. (EUR)</t>
  </si>
  <si>
    <t>REPO with CCP with GCP 9m. EUR (EUR)</t>
  </si>
  <si>
    <t>TQCB</t>
  </si>
  <si>
    <t>T+ Bonds</t>
  </si>
  <si>
    <t>T+ Government bonds</t>
  </si>
  <si>
    <t>Т+ Гособлигации</t>
  </si>
  <si>
    <t>Контроль обеспечения при подаче (активации) заявки</t>
  </si>
  <si>
    <t>АРХИВ</t>
  </si>
  <si>
    <t>Ввод простого или специального отчета на исполнение:</t>
  </si>
  <si>
    <t>Ввод срочного отчета на исполнение:</t>
  </si>
  <si>
    <t>не используется с 04.03.2019</t>
  </si>
  <si>
    <t>100%
(опционально частичное предв. обеспечение при размещении/продаже пакета/выкупе в соотв. с их условиями)</t>
  </si>
  <si>
    <t>100%
(опционально частичное предв. обеспечение при размещении в соотв. с его условиями)</t>
  </si>
  <si>
    <t>TQIR</t>
  </si>
  <si>
    <t xml:space="preserve">Т+ Облигации ПИР </t>
  </si>
  <si>
    <t>T+ Bonds inv. risk</t>
  </si>
  <si>
    <t>PSIR</t>
  </si>
  <si>
    <t xml:space="preserve">РПС Облигации ПИР </t>
  </si>
  <si>
    <t>Neg. deals: inv. risk bonds</t>
  </si>
  <si>
    <t>PTIR</t>
  </si>
  <si>
    <t xml:space="preserve">РПС с ЦК Облигации ПИР </t>
  </si>
  <si>
    <t xml:space="preserve">NDM with CCP: inv. risk bonds </t>
  </si>
  <si>
    <t>TQIU</t>
  </si>
  <si>
    <t>Т+ Облигации ПИР (расч.в USD)</t>
  </si>
  <si>
    <t>T+ Bonds inv. risk (USD)</t>
  </si>
  <si>
    <t>PSIU</t>
  </si>
  <si>
    <t>РПС Облигации ПИР (расч.в USD)</t>
  </si>
  <si>
    <t>Neg. deals: inv. risk bonds USD</t>
  </si>
  <si>
    <t>PTIU</t>
  </si>
  <si>
    <t>РПС с ЦК Облигации ПИР (расч.в USD)</t>
  </si>
  <si>
    <t>NDM with CCP: inv. risk bonds USD</t>
  </si>
  <si>
    <t>TQIE</t>
  </si>
  <si>
    <t>Т+ Облигации ПИР (расч.в EUR)</t>
  </si>
  <si>
    <t>T+ Bonds inv. risk (EUR)</t>
  </si>
  <si>
    <t>PSIE</t>
  </si>
  <si>
    <t>РПС Облигации ПИР (расч.в EUR)</t>
  </si>
  <si>
    <t>Neg. deals: inv. risk bonds EUR</t>
  </si>
  <si>
    <t>PTIE</t>
  </si>
  <si>
    <t>РПС с ЦК Облигации ПИР (расч.в EUR)</t>
  </si>
  <si>
    <t>NDM with CCP: inv. risk bonds EUR</t>
  </si>
  <si>
    <t>TQIY</t>
  </si>
  <si>
    <t>Т+ Облигации ПИР (расч.в CNY)</t>
  </si>
  <si>
    <t>T+ Bonds inv. risk (CNY)</t>
  </si>
  <si>
    <t>PSIY</t>
  </si>
  <si>
    <t>РПС Облигации ПИР (расч.в CNY)</t>
  </si>
  <si>
    <t>Neg. deals: inv. risk bonds CNY</t>
  </si>
  <si>
    <t>PTIY</t>
  </si>
  <si>
    <t>РПС с ЦК Облигации ПИР (расч.в CNY)</t>
  </si>
  <si>
    <t>NDM with CCP: inv. risk bonds CNY</t>
  </si>
  <si>
    <t>TQPI</t>
  </si>
  <si>
    <t>Т+ Акции ПИР</t>
  </si>
  <si>
    <t>T+ stocks inv. risk</t>
  </si>
  <si>
    <t>PSPI</t>
  </si>
  <si>
    <t>РПС Акции ПИР</t>
  </si>
  <si>
    <t>Neg. deals: inv. risk stocks</t>
  </si>
  <si>
    <t>PTPI</t>
  </si>
  <si>
    <t xml:space="preserve">РПС с ЦК Акции ПИР </t>
  </si>
  <si>
    <t>NDM with CCP: inv. risk stocks</t>
  </si>
  <si>
    <t>Сектор ПИР – РПС с ЦК</t>
  </si>
  <si>
    <t>TQOY</t>
  </si>
  <si>
    <t>Т+ Облигации (расч.в CNY)</t>
  </si>
  <si>
    <t>T+: Bonds CNY</t>
  </si>
  <si>
    <t>Рынок сектора ПИР</t>
  </si>
  <si>
    <t>TQOE</t>
  </si>
  <si>
    <t>Т+ Облигации (расч.в EUR)</t>
  </si>
  <si>
    <t>PTOE</t>
  </si>
  <si>
    <t>РПС с ЦК: Облигации (расч.EUR)</t>
  </si>
  <si>
    <t>T+ Bonds EUR</t>
  </si>
  <si>
    <t>Neg. deals with CCP: Bonds EUR</t>
  </si>
  <si>
    <t>TQRD</t>
  </si>
  <si>
    <t>Т+ Облигации Д</t>
  </si>
  <si>
    <t>TQUD</t>
  </si>
  <si>
    <t>Т+ Облигации Д (расч. в USD)</t>
  </si>
  <si>
    <t>TQED</t>
  </si>
  <si>
    <t>Т+ Облигации Д (расч. в EUR)</t>
  </si>
  <si>
    <t>PTDB</t>
  </si>
  <si>
    <t>РПС с ЦК: Д Облигации</t>
  </si>
  <si>
    <t>PTED</t>
  </si>
  <si>
    <t>РПС с ЦК: Д Облигации (расч.EUR)</t>
  </si>
  <si>
    <t>PTUD</t>
  </si>
  <si>
    <t>РПС с ЦК: Д Облигации (расч.USD)</t>
  </si>
  <si>
    <t>PSED</t>
  </si>
  <si>
    <t>Облигации Д – РПС (расч.в EUR)</t>
  </si>
  <si>
    <t>PSUD</t>
  </si>
  <si>
    <t>Облигации Д - РПС (расч.в USD)</t>
  </si>
  <si>
    <t>Т+ D bonds</t>
  </si>
  <si>
    <t>Т+ D bonds USD</t>
  </si>
  <si>
    <t>Neg. deals: D bonds EUR</t>
  </si>
  <si>
    <t>Neg. deals: D bonds USD</t>
  </si>
  <si>
    <t>Сектор ПИР – Режим основных торгов</t>
  </si>
  <si>
    <t>PACT</t>
  </si>
  <si>
    <t>Виды заявок по режимам торгов, используемых в секции Фондовый рынок и рынок РЕПО</t>
  </si>
  <si>
    <t>Сектор ПИР – РПС</t>
  </si>
  <si>
    <t>Аукцион: адресные заявки</t>
  </si>
  <si>
    <t>Auction: negotiated orders</t>
  </si>
  <si>
    <t>TQDP</t>
  </si>
  <si>
    <t>FFCB</t>
  </si>
  <si>
    <t>РЕПО с ЦБ РФ: Аукцион плав. ставки</t>
  </si>
  <si>
    <t>REPO: with CB fl.rate (auction)</t>
  </si>
  <si>
    <t>S0, S1, S2, S3, S4, S5, Rb, Z0</t>
  </si>
  <si>
    <t>Режим торгов «Аукцион РЕПО с Банком России: плавающая ставка»</t>
  </si>
  <si>
    <t>айсберг заявки РЕПО (ЦК)</t>
  </si>
  <si>
    <t>Режим торгов "Аукцион РЕПО с Банком России: плавающая ставка"</t>
  </si>
  <si>
    <t>Основная торговая сессия</t>
  </si>
  <si>
    <t>B1-B30</t>
  </si>
  <si>
    <t xml:space="preserve">Т+ D bonds USD </t>
  </si>
  <si>
    <t>FQBR</t>
  </si>
  <si>
    <t>Т+ Ин.Акции и ДР</t>
  </si>
  <si>
    <t>T+: FRGN stocks, DRs</t>
  </si>
  <si>
    <t>FTEQ</t>
  </si>
  <si>
    <t>РПС: Ин.Акции</t>
  </si>
  <si>
    <t>Neg. deals: FRGN stocks</t>
  </si>
  <si>
    <t>FQDE</t>
  </si>
  <si>
    <t>FSEQ</t>
  </si>
  <si>
    <t>РПС с ЦК: Ин.Акции и ДР</t>
  </si>
  <si>
    <t>NDM with CCP: FRGN stocks, DRs</t>
  </si>
  <si>
    <t>Т+ Ин.Акции ПИР</t>
  </si>
  <si>
    <t>T+: inv. risk stocks FRGN</t>
  </si>
  <si>
    <t>FTDE</t>
  </si>
  <si>
    <t>РПС с ЦК: Ин.Акции ПИР</t>
  </si>
  <si>
    <t>NDM w/ CCP: inv rsk stck FRGN</t>
  </si>
  <si>
    <t>FSDE</t>
  </si>
  <si>
    <t>Ин.Акции ПИР - РПС</t>
  </si>
  <si>
    <t>Neg. deals: inv rsk stck FRGN</t>
  </si>
  <si>
    <t>(1) Исполняются в аукционе закрытия, не допускается подача в рамках дополнительной сессии, не допускается подача в бордах "Ин.Акции"</t>
  </si>
  <si>
    <t>TQFD</t>
  </si>
  <si>
    <t>Т+ ПАИ (расч. в USD)</t>
  </si>
  <si>
    <t>T+: Inv. funds USD</t>
  </si>
  <si>
    <t>PTFD</t>
  </si>
  <si>
    <t>РПС с ЦК: Паи (расч. в USD)</t>
  </si>
  <si>
    <t>NDM with CCP: Inv. funds USD</t>
  </si>
  <si>
    <t>PSFD</t>
  </si>
  <si>
    <t>РПС: ПАИ (расч. в USD)</t>
  </si>
  <si>
    <t>Neg. deals: Inv. funds USD</t>
  </si>
  <si>
    <t>TQFE</t>
  </si>
  <si>
    <t>Т+ ПАИ (расч. в EUR)</t>
  </si>
  <si>
    <t>T+: Inv. funds EUR</t>
  </si>
  <si>
    <t>PTFE</t>
  </si>
  <si>
    <t>РПС с ЦК: Паи (расч. в EUR)</t>
  </si>
  <si>
    <t>NDM with CCP: Inv. funds EUR</t>
  </si>
  <si>
    <t>PSFE</t>
  </si>
  <si>
    <t>РПС: ПАИ (расч. в EUR)</t>
  </si>
  <si>
    <t>Neg. deals: Inv. funds EUR</t>
  </si>
  <si>
    <t>TQPD</t>
  </si>
  <si>
    <t>Т+ Акции ПИР (расч. в USD)</t>
  </si>
  <si>
    <t>T+ stocks inv. Risk USD</t>
  </si>
  <si>
    <t>PSPD</t>
  </si>
  <si>
    <t>РПС Акции ПИР (расч. в USD)</t>
  </si>
  <si>
    <t>Neg.deals:inv.risk stocks USD</t>
  </si>
  <si>
    <t>PTPD</t>
  </si>
  <si>
    <t>РПС с ЦК Акции ПИР (USD)</t>
  </si>
  <si>
    <t>NDM CCP: inv. risk stocks USD</t>
  </si>
  <si>
    <t>TQPE</t>
  </si>
  <si>
    <t>Т+ Акции ПИР (расч. в EUR)</t>
  </si>
  <si>
    <t>T+ stocks inv. Risk EUR</t>
  </si>
  <si>
    <t>PSPE</t>
  </si>
  <si>
    <t>РПС Акции ПИР (расч. в EUR)</t>
  </si>
  <si>
    <t>Neg.deals:inv.risk stocks EUR</t>
  </si>
  <si>
    <t>PTPE</t>
  </si>
  <si>
    <t>РПС с ЦК Акции ПИР (EUR)</t>
  </si>
  <si>
    <t>NDM CCP: inv.risk stocks EUR</t>
  </si>
  <si>
    <t>T0 / T1 - T92 - КСУ
T0 / T1 - T7 - ценные бумаги
(расчетные дни)</t>
  </si>
  <si>
    <t>Т0 - T2 / T1 - T365
(расчетные/календарные дни)</t>
  </si>
  <si>
    <t>T0 - T30
(календарные дни)</t>
  </si>
  <si>
    <t>T0 / T1-T365
(календарные дни)</t>
  </si>
  <si>
    <t>T0 / T1 - T365
(календарные дни)</t>
  </si>
  <si>
    <t>Вечерняя дополнительная торговая сессия</t>
  </si>
  <si>
    <t>Утренняя дополнительная торговая сессия</t>
  </si>
  <si>
    <t>Т+ Ин.Акции и ДР (USD)</t>
  </si>
  <si>
    <t>T+: FRGN stocks, DRs USD</t>
  </si>
  <si>
    <t>РПС с ЦК: Ин.Акции и ДР (USD)</t>
  </si>
  <si>
    <t>NDM w/CCP: FRGN stck, DRs USD</t>
  </si>
  <si>
    <t>Neg. deals: FRGN stocks USD</t>
  </si>
  <si>
    <t>РПС: Ин.Акции (USD)</t>
  </si>
  <si>
    <t>Бумага допущена до УДТС</t>
  </si>
  <si>
    <t>да</t>
  </si>
  <si>
    <t>TQDD</t>
  </si>
  <si>
    <t>PTDD</t>
  </si>
  <si>
    <t>PSDD</t>
  </si>
  <si>
    <t>Т+ Ин.Акции ПИР (USD)</t>
  </si>
  <si>
    <t>T+: inv. risk stocks FRGN USD</t>
  </si>
  <si>
    <t>РПС с ЦК: Ин.Акции ПИР (USD)</t>
  </si>
  <si>
    <t>NDM w/CCP: i rsk stck FRGN USD</t>
  </si>
  <si>
    <t>Ин.Акции ПИР – РПС (USD)</t>
  </si>
  <si>
    <t>Neg deals: i rsk stck FRGN USD</t>
  </si>
  <si>
    <t xml:space="preserve"> + (кроме режимов "Размещение" и "Выкуп")</t>
  </si>
  <si>
    <t>Y1(2)/Yn</t>
  </si>
  <si>
    <t>T1(2) / T2(3) - T92 - КСУ
T1(2) / T2(3) - T7 - ценные бумаги
(расчетные дни)</t>
  </si>
  <si>
    <t>`- / -
+ / - (адресн.)</t>
  </si>
  <si>
    <t xml:space="preserve">OCBR </t>
  </si>
  <si>
    <t>OCBU</t>
  </si>
  <si>
    <t>ОТС: Облигации с ЦК</t>
  </si>
  <si>
    <t>ОТС: Облигации с ЦК (USD)</t>
  </si>
  <si>
    <t>OTC Bonds with CCP</t>
  </si>
  <si>
    <t>OTC Bonds with CCP (USD)</t>
  </si>
  <si>
    <t>PTOY</t>
  </si>
  <si>
    <t>РПС с ЦК: Облигации (расч.CNY)</t>
  </si>
  <si>
    <t>Neg. deals with CCP: Bonds CNY</t>
  </si>
  <si>
    <t>TQYD</t>
  </si>
  <si>
    <t>Т+ Облигации Д (расч. в CNY)</t>
  </si>
  <si>
    <t>T+ D Bonds CNY</t>
  </si>
  <si>
    <t>CTOY</t>
  </si>
  <si>
    <t>РПС с ЦК Нерез: Облигации CNY</t>
  </si>
  <si>
    <t>NDM w/CCP non-res: bonds CNY</t>
  </si>
  <si>
    <t>EQRY</t>
  </si>
  <si>
    <t>РЕПО с ЦК 1 день (расч. в CNY)</t>
  </si>
  <si>
    <t>REPO with CCP 1 day CNY</t>
  </si>
  <si>
    <t>РЕПО-M в ин. валюте (EUR)</t>
  </si>
  <si>
    <t>REPO-M (EUR)</t>
  </si>
  <si>
    <t>РЕПО-M в ин. валюте (USD)</t>
  </si>
  <si>
    <t>REPO-M (USD)</t>
  </si>
  <si>
    <t>РЕПО-M в ин. валюте (CNY)</t>
  </si>
  <si>
    <t>REPO-M (CNY)</t>
  </si>
  <si>
    <t>T0, B1-B30</t>
  </si>
  <si>
    <t>OCBY</t>
  </si>
  <si>
    <t>ОТС: Облигации с ЦК (CNY)</t>
  </si>
  <si>
    <t>OTC Bonds with CCP (CNY)</t>
  </si>
  <si>
    <t>TQTY</t>
  </si>
  <si>
    <t>Т+ ПАИ (расч. в CNY)</t>
  </si>
  <si>
    <t>T+: Inv. funds CNY</t>
  </si>
  <si>
    <t>РПС с ЦК: Паи (расч. в CNY)</t>
  </si>
  <si>
    <t>NDM with CCP: Inv. funds CNY</t>
  </si>
  <si>
    <t>РПС: ПАИ (расч. в CNY)</t>
  </si>
  <si>
    <t>Neg. deals: Inv. funds CNY</t>
  </si>
  <si>
    <t>PTTY</t>
  </si>
  <si>
    <t>PSTY</t>
  </si>
  <si>
    <t>MTQR</t>
  </si>
  <si>
    <t>OTC: Акции T+</t>
  </si>
  <si>
    <t>OTC: Stocks T+</t>
  </si>
  <si>
    <t>MPTR</t>
  </si>
  <si>
    <t>OTC: РПС с ЦК Акции</t>
  </si>
  <si>
    <t>OTC: NDM with CCP Stocks</t>
  </si>
  <si>
    <t>Внебиржевой рынок акций с ЦК (Т+)</t>
  </si>
  <si>
    <t xml:space="preserve">Поставить в очередь или отклонить </t>
  </si>
  <si>
    <t>айсберг заявки(2)</t>
  </si>
  <si>
    <t xml:space="preserve">(2) С 10.04.2023 данный вид заявок недоступен, заявки будут доступны позже. </t>
  </si>
  <si>
    <t>Внебиржевой рынок акций с ЦК</t>
  </si>
  <si>
    <t xml:space="preserve">OCAR </t>
  </si>
  <si>
    <t>OCAU</t>
  </si>
  <si>
    <t>OCAY</t>
  </si>
  <si>
    <t>ОТС: Облигации с ЦК адрес</t>
  </si>
  <si>
    <t>ОТС: Облигации с ЦК адрес(USD)</t>
  </si>
  <si>
    <t>ОТС: Облигации с ЦК адрес(CNY)</t>
  </si>
  <si>
    <t>OTC Bonds with CCP ndm</t>
  </si>
  <si>
    <t>OTC Bonds with CCP ndm (USD)</t>
  </si>
  <si>
    <t>OTC Bonds with CCP ndm (CNY)</t>
  </si>
  <si>
    <t>Режим «Двусторонние сделки с ЦК»</t>
  </si>
  <si>
    <t>Внебиржевой рынок облигаций с ЦК</t>
  </si>
  <si>
    <t>Внебиржевой рынок облигаций с ЦК (Т+)</t>
  </si>
  <si>
    <t>10:10-16:40</t>
  </si>
  <si>
    <t>Дискретный аукцион при отклонении цены</t>
  </si>
  <si>
    <t>7:10 - 9:50</t>
  </si>
  <si>
    <t>10:10-16:40 (только по индексу)</t>
  </si>
  <si>
    <t>10:10-16:40 (только по индексу, только БПИФ)</t>
  </si>
  <si>
    <t>Y0 - Y14</t>
  </si>
  <si>
    <t>Режим торгов/борд</t>
  </si>
  <si>
    <t>Режим «Двусторонние сделки с ЦК» (ОТС: Облигации с ЦК, ОТС: Облигации с ЦК (USD), ОТС: Облигации с ЦК (CNY))</t>
  </si>
  <si>
    <t>Режим «Двусторонние сделки с ЦК» (ОТС: Облигации с ЦК адрес, ОТС: Облигации с ЦК адрес (USD), ОТС: Облигации с ЦК адрес (CNY))</t>
  </si>
  <si>
    <t>квота</t>
  </si>
  <si>
    <t>Основной рынок (Т0), Основной рынок Т+, Внебиржевой рынок облигаций с ЦК (Т+)</t>
  </si>
  <si>
    <t>Y1 - Y14</t>
  </si>
  <si>
    <t>T0 - T14
(расчетные дни)</t>
  </si>
  <si>
    <t>нет, только комиссия</t>
  </si>
  <si>
    <t>по итогам торгов,  либо в зависимости от отчета на исполнение: по итогам торгов или в ходе торгов</t>
  </si>
  <si>
    <t>в зависимости от отчета на исполнение: по итогам торгов или в ходе торгов</t>
  </si>
  <si>
    <t>По безадресным всегда по итогам торгов. По адресным по итогам торгов,  либо в зависимости от отчета на исполнение: по итогам торгов или в ходе торгов</t>
  </si>
  <si>
    <t>1 часть - по итогам торгов
2 часть - по итогам торгов,  либо в зависимости от отчета на исполнение: по итогам торгов или в ходе торгов</t>
  </si>
  <si>
    <t>Обе части:
по итогам торгов, либо в зависимости от отчета на исполнение: по итогам торгов или в ходе торгов</t>
  </si>
  <si>
    <t>Обе части:
в зависимости от отчета на исполнение: по итогам торгов или в ходе торгов</t>
  </si>
  <si>
    <t>1 часть - по итогам торгов
2 часть - в зависимости от отчета на исполнение: по итогам торгов или в ходе торгов</t>
  </si>
  <si>
    <t>1 часть - в ходе торгов
2 часть - в зависимости от отчета на исполнение: по итогам торгов или в ходе торгов</t>
  </si>
  <si>
    <t>блокировка в ЕЛ - при подаче заявки
списание - по итогам торгов</t>
  </si>
  <si>
    <t>после заключения сделки / с самого утра</t>
  </si>
  <si>
    <t>после ближайшего клиринга после исполнения сделки</t>
  </si>
  <si>
    <t>после ближайшего клиринга / после первого клиринга</t>
  </si>
  <si>
    <t>в теч. 10 минут после заключения сделки / после ближайшего клиринга</t>
  </si>
  <si>
    <t>после исполнения сделки отчетом на исполнение обоими контрагентами</t>
  </si>
  <si>
    <t>по обеим частям:
после исполнения сделки отчетом на исполнение обоими контрагентами</t>
  </si>
  <si>
    <t xml:space="preserve"> - / после исполнения сделки отчетом на исполнение обоими контрагентами</t>
  </si>
  <si>
    <t xml:space="preserve">после ближайшего клиринга после исполнения сделки обоими контрагентами срочным отчетом </t>
  </si>
  <si>
    <t xml:space="preserve">по обеим частям:
после ближайшего клиринга после исполнения сделки обоими контрагентами срочным отчетом </t>
  </si>
  <si>
    <t xml:space="preserve"> - / после ближайшего клиринга после исполнения сделки обоими контрагентами срочным отчетом </t>
  </si>
  <si>
    <t>по обеим частям:
после ближайшего клиринга после исполнения сделки обоими контрагентами срочным отчетом</t>
  </si>
  <si>
    <t>после исполнения сделки срочным отчетом на исполнение обоими контрагентами (в теч. 10 минут)</t>
  </si>
  <si>
    <t>по обеим частям:
после исполнения сделки срочным отчетом на исполнение обоими контрагентами (в теч. 10 минут)</t>
  </si>
  <si>
    <t> - / после исполнения сделки срочным отчетом на исполнение обоими контрагентами (в теч. 10 минут)</t>
  </si>
  <si>
    <t>Режим торгов «РПС с ЦК»</t>
  </si>
  <si>
    <t>Режим торгов «Сектор ПИР – РПС с ЦК»</t>
  </si>
  <si>
    <t>Рынок сектора ПИР (Т+)</t>
  </si>
  <si>
    <t>Рынок сектора ПИР (Т0)</t>
  </si>
  <si>
    <t>Режим торгов «Сектор ПИР – РПС»</t>
  </si>
  <si>
    <t>Режим торгов «Сектор ПИР – Режим основных торгов»</t>
  </si>
  <si>
    <t>Рынок ценных бумаг - Д (Т0)</t>
  </si>
  <si>
    <t>Режим торгов «Облигации Д - РПС с ЦК»</t>
  </si>
  <si>
    <t>Рынок ценных бумаг - Д (Т+)</t>
  </si>
  <si>
    <t>Режим торгов «Облигации Д - Режим основных торгов»</t>
  </si>
  <si>
    <t xml:space="preserve">изменения под релиз 31.07.23
</t>
  </si>
  <si>
    <t>MPAU</t>
  </si>
  <si>
    <t>MPBB</t>
  </si>
  <si>
    <t>OTC Выкуп: Адресный</t>
  </si>
  <si>
    <t>OTC Размещение: Адресный</t>
  </si>
  <si>
    <t>[3] Время заключения сделок и условия расчетов по сделкам (код расчетов- T0, Z0, X0, B0-B30) определяется решением НКО НКЦ (АО) в каждом конкретном случае проведения размещения или выкупа</t>
  </si>
  <si>
    <t>OTC Publ.Offer: Neg. deals</t>
  </si>
  <si>
    <t>OTC Buy-back: Neg. deals</t>
  </si>
  <si>
    <t>OCTR</t>
  </si>
  <si>
    <t>ОТС: Облигации Т+</t>
  </si>
  <si>
    <t>OTC Bonds Т+</t>
  </si>
  <si>
    <t>Режим: «Встречный аукцион с ЦК» (ОТС: Облигации Т+)</t>
  </si>
  <si>
    <t>Инфо о поданной заявке доступна др. участникам торгов (участникам клиринга для ОТС рынка)</t>
  </si>
  <si>
    <t>Инфо о заключенной сделке доступна др.участникам торгов (участникам клиринга для ОТС рынка)</t>
  </si>
  <si>
    <t>Режим «Встречный аукцион с ЦК»</t>
  </si>
  <si>
    <t>*[2] T0, B0-B30</t>
  </si>
  <si>
    <t>*[2] Z0, X0</t>
  </si>
  <si>
    <t>Внебиржевой рынок акций с клирингом в НКЦ</t>
  </si>
  <si>
    <t>*[3] T0, B0-B30</t>
  </si>
  <si>
    <t>*[3] Z0, 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</si>
</sst>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9" fillId="0" borderId="0"/>
  </cellStyleXfs>
  <cellXfs count="20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" fillId="0" borderId="0" xfId="0" applyNumberFormat="1" applyFont="1"/>
    <xf numFmtId="0" fontId="13" fillId="2" borderId="0" xfId="0" applyFont="1" applyFill="1"/>
    <xf numFmtId="0" fontId="9" fillId="2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5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/>
    <xf numFmtId="0" fontId="10" fillId="0" borderId="0" xfId="0" applyFont="1" applyFill="1" applyAlignment="1">
      <alignment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0" xfId="0" applyFont="1" applyAlignment="1">
      <alignment horizontal="left" vertical="center" wrapText="1"/>
    </xf>
    <xf numFmtId="0" fontId="7" fillId="0" borderId="0" xfId="3" applyFont="1" applyFill="1"/>
    <xf numFmtId="0" fontId="3" fillId="4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10" xfId="0" applyFont="1" applyFill="1" applyBorder="1"/>
    <xf numFmtId="0" fontId="21" fillId="0" borderId="0" xfId="0" applyFont="1" applyAlignment="1">
      <alignment horizontal="left" vertical="center" wrapText="1"/>
    </xf>
    <xf numFmtId="0" fontId="17" fillId="0" borderId="0" xfId="0" applyFont="1" applyFill="1" applyAlignment="1">
      <alignment wrapText="1"/>
    </xf>
    <xf numFmtId="164" fontId="5" fillId="0" borderId="0" xfId="0" applyNumberFormat="1" applyFont="1" applyAlignment="1">
      <alignment wrapText="1"/>
    </xf>
    <xf numFmtId="164" fontId="9" fillId="2" borderId="0" xfId="0" applyNumberFormat="1" applyFont="1" applyFill="1"/>
    <xf numFmtId="164" fontId="9" fillId="2" borderId="0" xfId="0" applyNumberFormat="1" applyFont="1" applyFill="1" applyAlignment="1">
      <alignment wrapText="1"/>
    </xf>
    <xf numFmtId="164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 wrapText="1"/>
    </xf>
    <xf numFmtId="164" fontId="17" fillId="0" borderId="0" xfId="0" applyNumberFormat="1" applyFont="1" applyFill="1" applyAlignment="1">
      <alignment horizontal="right"/>
    </xf>
    <xf numFmtId="164" fontId="11" fillId="0" borderId="0" xfId="0" applyNumberFormat="1" applyFont="1"/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0" fillId="0" borderId="0" xfId="0"/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" fillId="0" borderId="0" xfId="3" applyFont="1" applyBorder="1"/>
    <xf numFmtId="0" fontId="3" fillId="0" borderId="0" xfId="3" applyFont="1" applyFill="1" applyBorder="1"/>
    <xf numFmtId="0" fontId="22" fillId="0" borderId="0" xfId="3" applyFont="1" applyFill="1" applyBorder="1"/>
    <xf numFmtId="0" fontId="23" fillId="0" borderId="0" xfId="3" applyFont="1" applyFill="1" applyBorder="1"/>
    <xf numFmtId="0" fontId="24" fillId="0" borderId="0" xfId="1" applyFont="1" applyAlignment="1"/>
    <xf numFmtId="0" fontId="3" fillId="0" borderId="16" xfId="0" applyFont="1" applyFill="1" applyBorder="1" applyAlignment="1">
      <alignment horizontal="left" vertical="center" wrapText="1"/>
    </xf>
    <xf numFmtId="0" fontId="3" fillId="0" borderId="0" xfId="3" applyFont="1" applyBorder="1" applyAlignment="1">
      <alignment wrapText="1"/>
    </xf>
    <xf numFmtId="0" fontId="25" fillId="0" borderId="0" xfId="0" applyFo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3" applyFont="1" applyFill="1"/>
    <xf numFmtId="0" fontId="3" fillId="0" borderId="0" xfId="3" applyFont="1" applyFill="1"/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0" fontId="11" fillId="0" borderId="0" xfId="0" applyFont="1" applyFill="1"/>
    <xf numFmtId="164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wrapText="1"/>
    </xf>
    <xf numFmtId="164" fontId="11" fillId="0" borderId="0" xfId="0" applyNumberFormat="1" applyFont="1" applyFill="1"/>
    <xf numFmtId="0" fontId="12" fillId="0" borderId="0" xfId="0" applyFont="1" applyFill="1"/>
    <xf numFmtId="164" fontId="12" fillId="0" borderId="0" xfId="0" applyNumberFormat="1" applyFont="1" applyFill="1"/>
    <xf numFmtId="0" fontId="20" fillId="0" borderId="0" xfId="0" applyFont="1" applyFill="1"/>
    <xf numFmtId="164" fontId="17" fillId="0" borderId="0" xfId="0" applyNumberFormat="1" applyFont="1" applyFill="1" applyAlignment="1">
      <alignment horizontal="left"/>
    </xf>
    <xf numFmtId="0" fontId="1" fillId="0" borderId="16" xfId="0" applyFont="1" applyBorder="1"/>
    <xf numFmtId="0" fontId="1" fillId="0" borderId="18" xfId="0" applyFont="1" applyBorder="1"/>
    <xf numFmtId="0" fontId="3" fillId="4" borderId="1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28" fillId="0" borderId="0" xfId="3" applyFont="1" applyFill="1"/>
    <xf numFmtId="0" fontId="18" fillId="5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27" fillId="0" borderId="0" xfId="0" applyFont="1" applyFill="1"/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29" fillId="6" borderId="0" xfId="0" applyFont="1" applyFill="1" applyAlignment="1">
      <alignment wrapText="1"/>
    </xf>
    <xf numFmtId="0" fontId="30" fillId="6" borderId="0" xfId="0" applyFont="1" applyFill="1" applyAlignment="1">
      <alignment wrapText="1"/>
    </xf>
    <xf numFmtId="0" fontId="6" fillId="0" borderId="0" xfId="0" applyFont="1" applyAlignment="1">
      <alignment horizontal="left" vertical="top"/>
    </xf>
    <xf numFmtId="0" fontId="31" fillId="0" borderId="0" xfId="0" applyFont="1"/>
    <xf numFmtId="0" fontId="31" fillId="0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wrapText="1"/>
    </xf>
    <xf numFmtId="0" fontId="32" fillId="0" borderId="0" xfId="3" applyFont="1" applyFill="1"/>
    <xf numFmtId="0" fontId="10" fillId="0" borderId="0" xfId="3" applyFont="1" applyFill="1"/>
    <xf numFmtId="0" fontId="3" fillId="0" borderId="0" xfId="3" applyFont="1" applyFill="1" applyAlignment="1">
      <alignment wrapText="1"/>
    </xf>
    <xf numFmtId="0" fontId="27" fillId="0" borderId="0" xfId="0" applyFont="1"/>
    <xf numFmtId="164" fontId="10" fillId="6" borderId="0" xfId="0" applyNumberFormat="1" applyFont="1" applyFill="1" applyAlignment="1">
      <alignment horizontal="right"/>
    </xf>
    <xf numFmtId="164" fontId="10" fillId="6" borderId="0" xfId="0" applyNumberFormat="1" applyFont="1" applyFill="1" applyAlignment="1">
      <alignment horizontal="left"/>
    </xf>
    <xf numFmtId="0" fontId="31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right"/>
    </xf>
    <xf numFmtId="0" fontId="10" fillId="6" borderId="0" xfId="0" applyFont="1" applyFill="1" applyBorder="1"/>
    <xf numFmtId="0" fontId="12" fillId="0" borderId="0" xfId="0" applyFont="1"/>
    <xf numFmtId="0" fontId="3" fillId="0" borderId="26" xfId="3" applyNumberFormat="1" applyFont="1" applyBorder="1" applyAlignment="1"/>
    <xf numFmtId="0" fontId="3" fillId="0" borderId="27" xfId="3" applyNumberFormat="1" applyFont="1" applyBorder="1" applyAlignment="1">
      <alignment wrapText="1"/>
    </xf>
    <xf numFmtId="0" fontId="3" fillId="0" borderId="28" xfId="3" applyNumberFormat="1" applyFont="1" applyBorder="1" applyAlignment="1">
      <alignment wrapText="1"/>
    </xf>
    <xf numFmtId="0" fontId="3" fillId="7" borderId="0" xfId="3" applyNumberFormat="1" applyFont="1" applyFill="1" applyBorder="1" applyAlignment="1"/>
    <xf numFmtId="0" fontId="3" fillId="7" borderId="0" xfId="3" applyNumberFormat="1" applyFont="1" applyFill="1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2" borderId="0" xfId="0" applyFont="1" applyFill="1"/>
    <xf numFmtId="164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wrapText="1"/>
    </xf>
    <xf numFmtId="164" fontId="10" fillId="2" borderId="0" xfId="0" applyNumberFormat="1" applyFont="1" applyFill="1" applyAlignment="1">
      <alignment horizontal="left"/>
    </xf>
    <xf numFmtId="0" fontId="10" fillId="2" borderId="0" xfId="0" applyFont="1" applyFill="1" applyBorder="1"/>
    <xf numFmtId="16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left"/>
    </xf>
    <xf numFmtId="0" fontId="27" fillId="2" borderId="0" xfId="0" applyFont="1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3" applyFont="1" applyFill="1"/>
    <xf numFmtId="0" fontId="32" fillId="2" borderId="0" xfId="3" applyFont="1" applyFill="1"/>
    <xf numFmtId="0" fontId="1" fillId="2" borderId="0" xfId="0" applyNumberFormat="1" applyFont="1" applyFill="1"/>
    <xf numFmtId="0" fontId="18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4">
    <cellStyle name="Normal 2" xfId="2" xr:uid="{00000000-0005-0000-0000-000000000000}"/>
    <cellStyle name="Гиперссылка" xfId="1" builtinId="8"/>
    <cellStyle name="Обычный" xfId="0" builtinId="0"/>
    <cellStyle name="Обычный 2" xfId="3" xr:uid="{00000000-0005-0000-0000-000003000000}"/>
  </cellStyles>
  <dxfs count="60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[$-F400]h:mm:ss\ AM/PM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[$-F400]h:mm:ss\ AM/PM"/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[$-F400]h:mm:ss\ AM/PM"/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lov/AppData/Local/Microsoft/Windows/INetCache/Content.Outlook/T4T6BJHD/2023-07-31-rasptorgov-kodyraschetov-vidyzajavok1906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Борды"/>
      <sheetName val="Виды заявок"/>
      <sheetName val="Коды расчетов"/>
      <sheetName val="Справочник"/>
      <sheetName val="2023-07-31-rasptorgov-kodyrasch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3D5FC7-6777-4B5A-9320-E7A5FC914A90}" name="Таблица47" displayName="Таблица47" ref="A3:M295" totalsRowShown="0" headerRowDxfId="59" dataDxfId="58">
  <autoFilter ref="A3:M295" xr:uid="{00000000-0009-0000-0100-000003000000}"/>
  <sortState ref="A17:M255">
    <sortCondition ref="K3:K295"/>
  </sortState>
  <tableColumns count="13">
    <tableColumn id="1" xr3:uid="{00000000-0010-0000-0000-000001000000}" name="Тип рынка" dataDxfId="57"/>
    <tableColumn id="2" xr3:uid="{00000000-0010-0000-0000-000002000000}" name="Начало" dataDxfId="56"/>
    <tableColumn id="3" xr3:uid="{00000000-0010-0000-0000-000003000000}" name="Окончание" dataDxfId="55"/>
    <tableColumn id="4" xr3:uid="{00000000-0010-0000-0000-000004000000}" name="Режим торгов" dataDxfId="54"/>
    <tableColumn id="5" xr3:uid="{00000000-0010-0000-0000-000005000000}" name="Период" dataDxfId="53"/>
    <tableColumn id="6" xr3:uid="{00000000-0010-0000-0000-000006000000}" name="Отмена активных заявок" dataDxfId="52"/>
    <tableColumn id="7" xr3:uid="{00000000-0010-0000-0000-000007000000}" name="Код расчетов" dataDxfId="51"/>
    <tableColumn id="8" xr3:uid="{00000000-0010-0000-0000-000008000000}" name="Валюта" dataDxfId="50"/>
    <tableColumn id="9" xr3:uid="{00000000-0010-0000-0000-000009000000}" name="Классификатор рынка" dataDxfId="49"/>
    <tableColumn id="10" xr3:uid="{00000000-0010-0000-0000-00000A000000}" name="Классификатор борда2" dataDxfId="48"/>
    <tableColumn id="11" xr3:uid="{00000000-0010-0000-0000-00000B000000}" name="Борд" dataDxfId="47">
      <calculatedColumnFormula>VLOOKUP(Таблица47[[#This Row],[Классификатор борда2]],[1]!Таблица25[#Data],2,FALSE)</calculatedColumnFormula>
    </tableColumn>
    <tableColumn id="12" xr3:uid="{0F82D770-5F39-41A3-8547-52404176CA07}" name="Бумага допущена до УДТС" dataDxfId="46"/>
    <tableColumn id="13" xr3:uid="{CFB06457-60E4-4D62-AC42-9E25DB2B5E66}" name="Столбец1" dataDxfId="4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A4:O63" totalsRowShown="0" headerRowDxfId="44" dataDxfId="43">
  <autoFilter ref="A4:O63" xr:uid="{00000000-0009-0000-0100-000001000000}"/>
  <tableColumns count="15">
    <tableColumn id="1" xr3:uid="{00000000-0010-0000-0100-000001000000}" name="Тип рынка" dataDxfId="42"/>
    <tableColumn id="2" xr3:uid="{00000000-0010-0000-0100-000002000000}" name="Режим торгов" dataDxfId="41"/>
    <tableColumn id="3" xr3:uid="{00000000-0010-0000-0100-000003000000}" name="Период" dataDxfId="40"/>
    <tableColumn id="4" xr3:uid="{00000000-0010-0000-0100-000004000000}" name="Виды заявок" dataDxfId="39"/>
    <tableColumn id="15" xr3:uid="{00000000-0010-0000-0100-00000F000000}" name="Столбец1" dataDxfId="38"/>
    <tableColumn id="5" xr3:uid="{00000000-0010-0000-0100-000005000000}" name="Адресность заявок" dataDxfId="37"/>
    <tableColumn id="6" xr3:uid="{00000000-0010-0000-0100-000006000000}" name="Анонимность заявок" dataDxfId="36"/>
    <tableColumn id="7" xr3:uid="{00000000-0010-0000-0100-000007000000}" name="Инфо о поданной заявке доступна др. участникам торгов" dataDxfId="35"/>
    <tableColumn id="8" xr3:uid="{00000000-0010-0000-0100-000008000000}" name="Инфо о заключенной сделке доступна др. участникам торгов" dataDxfId="34"/>
    <tableColumn id="9" xr3:uid="{00000000-0010-0000-0100-000009000000}" name="Исполнение по разным ценам" dataDxfId="33"/>
    <tableColumn id="10" xr3:uid="{00000000-0010-0000-0100-00000A000000}" name="Исполнение по одной цене" dataDxfId="32"/>
    <tableColumn id="11" xr3:uid="{00000000-0010-0000-0100-00000B000000}" name="Поставить в очередь (DAY)" dataDxfId="31"/>
    <tableColumn id="12" xr3:uid="{00000000-0010-0000-0100-00000C000000}" name="Снять остаток (IOC)" dataDxfId="30"/>
    <tableColumn id="14" xr3:uid="{4E1255A9-66C8-4980-986C-F405948A080F}" name="Полностью или отклонить (FOK)"/>
    <tableColumn id="13" xr3:uid="{00000000-0010-0000-0100-00000D000000}" name="Поставить в очередь или отклонить " dataDxfId="29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B5:M30" totalsRowShown="0" headerRowDxfId="28" dataDxfId="26" headerRowBorderDxfId="27" tableBorderDxfId="25" totalsRowBorderDxfId="24">
  <autoFilter ref="B5:M30" xr:uid="{00000000-0009-0000-0100-000002000000}"/>
  <tableColumns count="12">
    <tableColumn id="1" xr3:uid="{00000000-0010-0000-0200-000001000000}" name="Код расчета" dataDxfId="23"/>
    <tableColumn id="2" xr3:uid="{00000000-0010-0000-0200-000002000000}" name="Т0" dataDxfId="22"/>
    <tableColumn id="4" xr3:uid="{00000000-0010-0000-0200-000004000000}" name="Yn (1)" dataDxfId="21"/>
    <tableColumn id="5" xr3:uid="{00000000-0010-0000-0200-000005000000}" name="В0-В30" dataDxfId="20"/>
    <tableColumn id="6" xr3:uid="{00000000-0010-0000-0200-000006000000}" name="Z0" dataDxfId="19"/>
    <tableColumn id="7" xr3:uid="{00000000-0010-0000-0200-000007000000}" name="X0" dataDxfId="18"/>
    <tableColumn id="8" xr3:uid="{00000000-0010-0000-0200-000008000000}" name="Y0/Yn" dataDxfId="17"/>
    <tableColumn id="9" xr3:uid="{00000000-0010-0000-0200-000009000000}" name="T0/Yn" dataDxfId="16"/>
    <tableColumn id="10" xr3:uid="{00000000-0010-0000-0200-00000A000000}" name="Y1/Y2" dataDxfId="15"/>
    <tableColumn id="11" xr3:uid="{00000000-0010-0000-0200-00000B000000}" name="S0-S2" dataDxfId="14"/>
    <tableColumn id="12" xr3:uid="{00000000-0010-0000-0200-00000C000000}" name="Rb" dataDxfId="13"/>
    <tableColumn id="13" xr3:uid="{00000000-0010-0000-0200-00000D000000}" name="Z02" dataDxfId="12"/>
  </tableColumns>
  <tableStyleInfo name="TableStyleLight5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25" displayName="Таблица25" ref="A2:C201" totalsRowShown="0" headerRowDxfId="11" dataDxfId="10" tableBorderDxfId="9" dataCellStyle="Обычный 2">
  <autoFilter ref="A2:C201" xr:uid="{00000000-0009-0000-0100-000004000000}"/>
  <sortState ref="A3:C173">
    <sortCondition ref="A2:A173"/>
  </sortState>
  <tableColumns count="3">
    <tableColumn id="1" xr3:uid="{00000000-0010-0000-0300-000001000000}" name="ID" dataDxfId="8" dataCellStyle="Обычный 2"/>
    <tableColumn id="2" xr3:uid="{00000000-0010-0000-0300-000002000000}" name="SHORTNAME" dataDxfId="7" dataCellStyle="Обычный 2"/>
    <tableColumn id="3" xr3:uid="{00000000-0010-0000-0300-000003000000}" name="LATNAME" dataDxfId="6" dataCellStyle="Обычный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16" displayName="Таблица16" ref="D2:F10" totalsRowShown="0" headerRowDxfId="5" dataDxfId="4" tableBorderDxfId="3" dataCellStyle="Обычный 2">
  <autoFilter ref="D2:F10" xr:uid="{00000000-0009-0000-0100-000005000000}"/>
  <sortState ref="D3:F10">
    <sortCondition ref="D2:D10"/>
  </sortState>
  <tableColumns count="3">
    <tableColumn id="1" xr3:uid="{00000000-0010-0000-0400-000001000000}" name="Market ID" dataDxfId="2" dataCellStyle="Обычный 2"/>
    <tableColumn id="2" xr3:uid="{00000000-0010-0000-0400-000002000000}" name="Russian name" dataDxfId="1" dataCellStyle="Обычный 2"/>
    <tableColumn id="3" xr3:uid="{00000000-0010-0000-0400-000003000000}" name="English name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tp.moex.com/pub/ClientsAPI/ASTS/docs/ASTS_Markets_and_Board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4DAD-2402-4B18-ACF0-08F669A1ABB3}">
  <sheetPr>
    <tabColor rgb="FF92D050"/>
    <pageSetUpPr fitToPage="1"/>
  </sheetPr>
  <dimension ref="A1:M305"/>
  <sheetViews>
    <sheetView tabSelected="1" zoomScale="115" zoomScaleNormal="115" workbookViewId="0">
      <selection activeCell="A226" sqref="A226:XFD229"/>
    </sheetView>
  </sheetViews>
  <sheetFormatPr defaultColWidth="9.109375" defaultRowHeight="10.199999999999999" x14ac:dyDescent="0.2"/>
  <cols>
    <col min="1" max="1" width="34.6640625" style="10" customWidth="1"/>
    <col min="2" max="2" width="7.33203125" style="90" customWidth="1"/>
    <col min="3" max="3" width="8.88671875" style="90" customWidth="1"/>
    <col min="4" max="4" width="45.6640625" style="10" customWidth="1"/>
    <col min="5" max="5" width="15.6640625" style="10" customWidth="1"/>
    <col min="6" max="6" width="11.6640625" style="90" customWidth="1"/>
    <col min="7" max="7" width="18.5546875" style="10" customWidth="1"/>
    <col min="8" max="8" width="8.33203125" style="10" bestFit="1" customWidth="1"/>
    <col min="9" max="9" width="12.33203125" style="10" customWidth="1"/>
    <col min="10" max="10" width="14" style="10" customWidth="1"/>
    <col min="11" max="11" width="22.33203125" style="10" customWidth="1"/>
    <col min="12" max="12" width="14.109375" style="10" customWidth="1"/>
    <col min="13" max="13" width="36.44140625" style="10" bestFit="1" customWidth="1"/>
    <col min="14" max="16384" width="9.109375" style="10"/>
  </cols>
  <sheetData>
    <row r="1" spans="1:13" ht="15.6" x14ac:dyDescent="0.3">
      <c r="A1" s="183" t="s">
        <v>452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36" x14ac:dyDescent="0.25">
      <c r="A2" s="6" t="s">
        <v>48</v>
      </c>
      <c r="B2" s="82" t="s">
        <v>114</v>
      </c>
      <c r="C2" s="82" t="s">
        <v>115</v>
      </c>
      <c r="D2" s="6" t="s">
        <v>113</v>
      </c>
      <c r="E2" s="6" t="s">
        <v>50</v>
      </c>
      <c r="F2" s="82" t="s">
        <v>116</v>
      </c>
      <c r="G2" s="6" t="s">
        <v>117</v>
      </c>
      <c r="H2" s="6" t="s">
        <v>118</v>
      </c>
      <c r="I2" s="6" t="s">
        <v>119</v>
      </c>
      <c r="J2" s="6" t="s">
        <v>120</v>
      </c>
      <c r="K2" s="6" t="s">
        <v>121</v>
      </c>
      <c r="L2" s="6" t="s">
        <v>834</v>
      </c>
      <c r="M2" s="6" t="s">
        <v>910</v>
      </c>
    </row>
    <row r="3" spans="1:13" ht="36" x14ac:dyDescent="0.25">
      <c r="A3" s="13" t="s">
        <v>48</v>
      </c>
      <c r="B3" s="83" t="s">
        <v>114</v>
      </c>
      <c r="C3" s="84" t="s">
        <v>115</v>
      </c>
      <c r="D3" s="14" t="s">
        <v>49</v>
      </c>
      <c r="E3" s="14" t="s">
        <v>50</v>
      </c>
      <c r="F3" s="84" t="s">
        <v>116</v>
      </c>
      <c r="G3" s="14" t="s">
        <v>117</v>
      </c>
      <c r="H3" s="14" t="s">
        <v>118</v>
      </c>
      <c r="I3" s="14" t="s">
        <v>119</v>
      </c>
      <c r="J3" s="14" t="s">
        <v>459</v>
      </c>
      <c r="K3" s="14" t="s">
        <v>121</v>
      </c>
      <c r="L3" s="14" t="s">
        <v>834</v>
      </c>
      <c r="M3" s="14" t="s">
        <v>211</v>
      </c>
    </row>
    <row r="4" spans="1:13" ht="43.2" x14ac:dyDescent="0.3">
      <c r="A4" s="140"/>
      <c r="B4" s="140"/>
      <c r="C4" s="140"/>
      <c r="D4" s="140"/>
      <c r="E4" s="139" t="s">
        <v>827</v>
      </c>
      <c r="F4" s="140"/>
      <c r="G4" s="140"/>
      <c r="H4" s="140"/>
      <c r="I4" s="140"/>
      <c r="J4" s="140"/>
      <c r="K4" s="140"/>
      <c r="L4" s="145"/>
      <c r="M4" s="145"/>
    </row>
    <row r="5" spans="1:13" ht="12" x14ac:dyDescent="0.25">
      <c r="A5" s="9" t="s">
        <v>262</v>
      </c>
      <c r="B5" s="85">
        <v>0.28472222222222221</v>
      </c>
      <c r="C5" s="85">
        <v>0.29165509259259259</v>
      </c>
      <c r="D5" s="92" t="s">
        <v>52</v>
      </c>
      <c r="E5" s="9" t="s">
        <v>263</v>
      </c>
      <c r="F5" s="91" t="s">
        <v>5</v>
      </c>
      <c r="G5" s="9" t="s">
        <v>247</v>
      </c>
      <c r="H5" s="9" t="s">
        <v>122</v>
      </c>
      <c r="I5" s="9" t="s">
        <v>123</v>
      </c>
      <c r="J5" s="9" t="s">
        <v>124</v>
      </c>
      <c r="K5" s="9" t="str">
        <f>VLOOKUP(Таблица47[[#This Row],[Классификатор борда2]],Таблица25[],2,FALSE)</f>
        <v>Т+ Акции и ДР</v>
      </c>
      <c r="L5" s="9" t="s">
        <v>835</v>
      </c>
      <c r="M5" s="149"/>
    </row>
    <row r="6" spans="1:13" ht="12" x14ac:dyDescent="0.25">
      <c r="A6" s="9" t="s">
        <v>262</v>
      </c>
      <c r="B6" s="85">
        <v>0.29166666666666669</v>
      </c>
      <c r="C6" s="85">
        <v>0.40971064814814812</v>
      </c>
      <c r="D6" s="92" t="s">
        <v>52</v>
      </c>
      <c r="E6" s="9" t="s">
        <v>56</v>
      </c>
      <c r="F6" s="91" t="s">
        <v>5</v>
      </c>
      <c r="G6" s="9" t="s">
        <v>247</v>
      </c>
      <c r="H6" s="9" t="s">
        <v>122</v>
      </c>
      <c r="I6" s="9" t="s">
        <v>123</v>
      </c>
      <c r="J6" s="9" t="s">
        <v>124</v>
      </c>
      <c r="K6" s="9" t="str">
        <f>VLOOKUP(Таблица47[[#This Row],[Классификатор борда2]],Таблица25[],2,FALSE)</f>
        <v>Т+ Акции и ДР</v>
      </c>
      <c r="L6" s="9" t="s">
        <v>835</v>
      </c>
      <c r="M6" s="149" t="s">
        <v>911</v>
      </c>
    </row>
    <row r="7" spans="1:13" ht="12" x14ac:dyDescent="0.25">
      <c r="A7" s="9" t="s">
        <v>262</v>
      </c>
      <c r="B7" s="85">
        <v>0.28472222222222221</v>
      </c>
      <c r="C7" s="85">
        <v>0.40971064814814812</v>
      </c>
      <c r="D7" s="40" t="s">
        <v>946</v>
      </c>
      <c r="E7" s="11" t="s">
        <v>185</v>
      </c>
      <c r="F7" s="112" t="s">
        <v>5</v>
      </c>
      <c r="G7" s="11" t="s">
        <v>914</v>
      </c>
      <c r="H7" s="11" t="s">
        <v>122</v>
      </c>
      <c r="I7" s="11" t="s">
        <v>131</v>
      </c>
      <c r="J7" s="11" t="s">
        <v>132</v>
      </c>
      <c r="K7" s="9" t="str">
        <f>VLOOKUP(Таблица47[[#This Row],[Классификатор борда2]],Таблица25[],2,FALSE)</f>
        <v>РПС с ЦК: Акции и ДР</v>
      </c>
      <c r="L7" s="9"/>
      <c r="M7" s="9"/>
    </row>
    <row r="8" spans="1:13" ht="12" x14ac:dyDescent="0.25">
      <c r="A8" s="9" t="s">
        <v>262</v>
      </c>
      <c r="B8" s="85">
        <v>0.29166666666666669</v>
      </c>
      <c r="C8" s="85">
        <v>0.40971064814814812</v>
      </c>
      <c r="D8" s="40" t="s">
        <v>129</v>
      </c>
      <c r="E8" s="11" t="s">
        <v>185</v>
      </c>
      <c r="F8" s="112" t="s">
        <v>5</v>
      </c>
      <c r="G8" s="9" t="s">
        <v>247</v>
      </c>
      <c r="H8" s="11" t="s">
        <v>122</v>
      </c>
      <c r="I8" s="11" t="s">
        <v>123</v>
      </c>
      <c r="J8" s="11" t="s">
        <v>128</v>
      </c>
      <c r="K8" s="9" t="str">
        <f>VLOOKUP(Таблица47[[#This Row],[Классификатор борда2]],Таблица25[],2,FALSE)</f>
        <v>Т+ Неполные лоты</v>
      </c>
      <c r="L8" s="9" t="s">
        <v>835</v>
      </c>
      <c r="M8" s="9"/>
    </row>
    <row r="9" spans="1:13" ht="12" x14ac:dyDescent="0.25">
      <c r="A9" s="11" t="s">
        <v>72</v>
      </c>
      <c r="B9" s="85">
        <v>0.28472222222222221</v>
      </c>
      <c r="C9" s="85">
        <v>0.40971064814814812</v>
      </c>
      <c r="D9" s="40" t="s">
        <v>74</v>
      </c>
      <c r="E9" s="11" t="s">
        <v>185</v>
      </c>
      <c r="F9" s="112" t="s">
        <v>5</v>
      </c>
      <c r="G9" s="11" t="s">
        <v>10</v>
      </c>
      <c r="H9" s="11" t="s">
        <v>122</v>
      </c>
      <c r="I9" s="11" t="s">
        <v>155</v>
      </c>
      <c r="J9" s="11" t="s">
        <v>156</v>
      </c>
      <c r="K9" s="9" t="str">
        <f>VLOOKUP(Таблица47[[#This Row],[Классификатор борда2]],Таблица25[],2,FALSE)</f>
        <v>РПС : Акции</v>
      </c>
      <c r="L9" s="9"/>
      <c r="M9" s="9"/>
    </row>
    <row r="10" spans="1:13" ht="12" x14ac:dyDescent="0.25">
      <c r="A10" s="11" t="s">
        <v>72</v>
      </c>
      <c r="B10" s="85">
        <v>0.28472222222222221</v>
      </c>
      <c r="C10" s="85">
        <v>0.40971064814814812</v>
      </c>
      <c r="D10" s="40" t="s">
        <v>74</v>
      </c>
      <c r="E10" s="11" t="s">
        <v>185</v>
      </c>
      <c r="F10" s="112" t="s">
        <v>5</v>
      </c>
      <c r="G10" s="11" t="s">
        <v>160</v>
      </c>
      <c r="H10" s="11" t="s">
        <v>122</v>
      </c>
      <c r="I10" s="11" t="s">
        <v>155</v>
      </c>
      <c r="J10" s="11" t="s">
        <v>156</v>
      </c>
      <c r="K10" s="9" t="str">
        <f>VLOOKUP(Таблица47[[#This Row],[Классификатор борда2]],Таблица25[],2,FALSE)</f>
        <v>РПС : Акции</v>
      </c>
      <c r="L10" s="9"/>
      <c r="M10" s="9"/>
    </row>
    <row r="11" spans="1:13" ht="28.8" x14ac:dyDescent="0.3">
      <c r="A11" s="140"/>
      <c r="B11" s="140"/>
      <c r="C11" s="140"/>
      <c r="D11" s="140"/>
      <c r="E11" s="139" t="s">
        <v>763</v>
      </c>
      <c r="F11" s="140"/>
      <c r="G11" s="140"/>
      <c r="H11" s="140"/>
      <c r="I11" s="140"/>
      <c r="J11" s="140"/>
      <c r="K11" s="140"/>
      <c r="L11" s="145"/>
      <c r="M11" s="145"/>
    </row>
    <row r="12" spans="1:13" ht="12" x14ac:dyDescent="0.25">
      <c r="A12" s="9" t="s">
        <v>262</v>
      </c>
      <c r="B12" s="85">
        <v>0.40972222222222227</v>
      </c>
      <c r="C12" s="85">
        <v>0.41665509259259265</v>
      </c>
      <c r="D12" s="92" t="s">
        <v>52</v>
      </c>
      <c r="E12" s="9" t="s">
        <v>263</v>
      </c>
      <c r="F12" s="91" t="s">
        <v>5</v>
      </c>
      <c r="G12" s="9" t="s">
        <v>247</v>
      </c>
      <c r="H12" s="9" t="s">
        <v>122</v>
      </c>
      <c r="I12" s="9" t="s">
        <v>123</v>
      </c>
      <c r="J12" s="9" t="s">
        <v>124</v>
      </c>
      <c r="K12" s="9" t="str">
        <f>VLOOKUP(Таблица47[[#This Row],[Классификатор борда2]],Таблица25[],2,FALSE)</f>
        <v>Т+ Акции и ДР</v>
      </c>
      <c r="L12" s="9"/>
      <c r="M12" s="9"/>
    </row>
    <row r="13" spans="1:13" ht="12" x14ac:dyDescent="0.25">
      <c r="A13" s="9" t="s">
        <v>262</v>
      </c>
      <c r="B13" s="85">
        <v>0.40972222222222227</v>
      </c>
      <c r="C13" s="85">
        <v>0.41665509259259265</v>
      </c>
      <c r="D13" s="92" t="s">
        <v>52</v>
      </c>
      <c r="E13" s="9" t="s">
        <v>263</v>
      </c>
      <c r="F13" s="91" t="s">
        <v>5</v>
      </c>
      <c r="G13" s="9" t="s">
        <v>247</v>
      </c>
      <c r="H13" s="9" t="s">
        <v>122</v>
      </c>
      <c r="I13" s="9" t="s">
        <v>123</v>
      </c>
      <c r="J13" s="9" t="s">
        <v>125</v>
      </c>
      <c r="K13" s="9" t="str">
        <f>VLOOKUP(Таблица47[[#This Row],[Классификатор борда2]],Таблица25[],2,FALSE)</f>
        <v>Т+ Паи</v>
      </c>
      <c r="L13" s="9"/>
      <c r="M13" s="9"/>
    </row>
    <row r="14" spans="1:13" ht="12" x14ac:dyDescent="0.25">
      <c r="A14" s="9" t="s">
        <v>262</v>
      </c>
      <c r="B14" s="85">
        <v>0.40972222222222227</v>
      </c>
      <c r="C14" s="85">
        <v>0.41665509259259265</v>
      </c>
      <c r="D14" s="92" t="s">
        <v>52</v>
      </c>
      <c r="E14" s="9" t="s">
        <v>263</v>
      </c>
      <c r="F14" s="91" t="s">
        <v>5</v>
      </c>
      <c r="G14" s="9" t="s">
        <v>247</v>
      </c>
      <c r="H14" s="9" t="s">
        <v>122</v>
      </c>
      <c r="I14" s="9" t="s">
        <v>123</v>
      </c>
      <c r="J14" s="9" t="s">
        <v>785</v>
      </c>
      <c r="K14" s="9" t="str">
        <f>VLOOKUP(Таблица47[[#This Row],[Классификатор борда2]],Таблица25[],2,FALSE)</f>
        <v>Т+ ПАИ (расч. в USD)</v>
      </c>
      <c r="L14" s="9"/>
      <c r="M14" s="9"/>
    </row>
    <row r="15" spans="1:13" ht="12" x14ac:dyDescent="0.25">
      <c r="A15" s="9" t="s">
        <v>262</v>
      </c>
      <c r="B15" s="85">
        <v>0.40972222222222227</v>
      </c>
      <c r="C15" s="85">
        <v>0.41665509259259265</v>
      </c>
      <c r="D15" s="92" t="s">
        <v>52</v>
      </c>
      <c r="E15" s="9" t="s">
        <v>263</v>
      </c>
      <c r="F15" s="91" t="s">
        <v>5</v>
      </c>
      <c r="G15" s="9" t="s">
        <v>247</v>
      </c>
      <c r="H15" s="9" t="s">
        <v>122</v>
      </c>
      <c r="I15" s="9" t="s">
        <v>123</v>
      </c>
      <c r="J15" s="9" t="s">
        <v>794</v>
      </c>
      <c r="K15" s="9" t="str">
        <f>VLOOKUP(Таблица47[[#This Row],[Классификатор борда2]],Таблица25[],2,FALSE)</f>
        <v>Т+ ПАИ (расч. в EUR)</v>
      </c>
      <c r="L15" s="9"/>
      <c r="M15" s="9"/>
    </row>
    <row r="16" spans="1:13" ht="12" x14ac:dyDescent="0.25">
      <c r="A16" s="9" t="s">
        <v>262</v>
      </c>
      <c r="B16" s="85">
        <v>0.40972222222222227</v>
      </c>
      <c r="C16" s="85">
        <v>0.41665509259259265</v>
      </c>
      <c r="D16" s="92" t="s">
        <v>52</v>
      </c>
      <c r="E16" s="9" t="s">
        <v>263</v>
      </c>
      <c r="F16" s="91" t="s">
        <v>5</v>
      </c>
      <c r="G16" s="9" t="s">
        <v>247</v>
      </c>
      <c r="H16" s="9" t="s">
        <v>122</v>
      </c>
      <c r="I16" s="9" t="s">
        <v>123</v>
      </c>
      <c r="J16" s="9" t="s">
        <v>126</v>
      </c>
      <c r="K16" s="9" t="str">
        <f>VLOOKUP(Таблица47[[#This Row],[Классификатор борда2]],Таблица25[],2,FALSE)</f>
        <v>Т+ ETF</v>
      </c>
      <c r="L16" s="9"/>
      <c r="M16" s="9"/>
    </row>
    <row r="17" spans="1:13" ht="12" x14ac:dyDescent="0.25">
      <c r="A17" s="9" t="s">
        <v>262</v>
      </c>
      <c r="B17" s="85">
        <v>0.40972222222222227</v>
      </c>
      <c r="C17" s="85">
        <v>0.41665509259259265</v>
      </c>
      <c r="D17" s="92" t="s">
        <v>52</v>
      </c>
      <c r="E17" s="9" t="s">
        <v>263</v>
      </c>
      <c r="F17" s="91" t="s">
        <v>5</v>
      </c>
      <c r="G17" s="9" t="s">
        <v>247</v>
      </c>
      <c r="H17" s="9" t="s">
        <v>122</v>
      </c>
      <c r="I17" s="9" t="s">
        <v>123</v>
      </c>
      <c r="J17" s="9" t="s">
        <v>127</v>
      </c>
      <c r="K17" s="9" t="str">
        <f>VLOOKUP(Таблица47[[#This Row],[Классификатор борда2]],Таблица25[],2,FALSE)</f>
        <v>Т+ Гособлигации</v>
      </c>
      <c r="L17" s="9"/>
      <c r="M17" s="9"/>
    </row>
    <row r="18" spans="1:13" ht="12" x14ac:dyDescent="0.25">
      <c r="A18" s="9" t="s">
        <v>262</v>
      </c>
      <c r="B18" s="85">
        <v>0.40972222222222227</v>
      </c>
      <c r="C18" s="85">
        <v>0.41665509259259265</v>
      </c>
      <c r="D18" s="40" t="s">
        <v>52</v>
      </c>
      <c r="E18" s="11" t="s">
        <v>263</v>
      </c>
      <c r="F18" s="112" t="s">
        <v>5</v>
      </c>
      <c r="G18" s="9" t="s">
        <v>247</v>
      </c>
      <c r="H18" s="11" t="s">
        <v>154</v>
      </c>
      <c r="I18" s="11" t="s">
        <v>123</v>
      </c>
      <c r="J18" s="11" t="s">
        <v>578</v>
      </c>
      <c r="K18" s="9" t="str">
        <f>VLOOKUP(Таблица47[[#This Row],[Классификатор борда2]],Таблица25[],2,FALSE)</f>
        <v>Т+ Акции и ДР (расч. в EUR)</v>
      </c>
      <c r="L18" s="11"/>
      <c r="M18" s="11"/>
    </row>
    <row r="19" spans="1:13" ht="12" x14ac:dyDescent="0.25">
      <c r="A19" s="9" t="s">
        <v>262</v>
      </c>
      <c r="B19" s="85">
        <v>0.40972222222222227</v>
      </c>
      <c r="C19" s="85">
        <v>0.41665509259259265</v>
      </c>
      <c r="D19" s="40" t="s">
        <v>52</v>
      </c>
      <c r="E19" s="11" t="s">
        <v>263</v>
      </c>
      <c r="F19" s="112" t="s">
        <v>5</v>
      </c>
      <c r="G19" s="9" t="s">
        <v>247</v>
      </c>
      <c r="H19" s="11" t="s">
        <v>253</v>
      </c>
      <c r="I19" s="11" t="s">
        <v>123</v>
      </c>
      <c r="J19" s="11" t="s">
        <v>877</v>
      </c>
      <c r="K19" s="9" t="str">
        <f>VLOOKUP(Таблица47[[#This Row],[Классификатор борда2]],Таблица25[],2,FALSE)</f>
        <v>Т+ ПАИ (расч. в CNY)</v>
      </c>
      <c r="L19" s="11"/>
      <c r="M19" s="11"/>
    </row>
    <row r="20" spans="1:13" ht="12" x14ac:dyDescent="0.25">
      <c r="A20" s="9" t="s">
        <v>262</v>
      </c>
      <c r="B20" s="85">
        <v>0.40972222222222227</v>
      </c>
      <c r="C20" s="85">
        <v>0.41665509259259265</v>
      </c>
      <c r="D20" s="40" t="s">
        <v>52</v>
      </c>
      <c r="E20" s="11" t="s">
        <v>263</v>
      </c>
      <c r="F20" s="112" t="s">
        <v>5</v>
      </c>
      <c r="G20" s="9" t="s">
        <v>247</v>
      </c>
      <c r="H20" s="11" t="s">
        <v>153</v>
      </c>
      <c r="I20" s="11" t="s">
        <v>123</v>
      </c>
      <c r="J20" s="11" t="s">
        <v>242</v>
      </c>
      <c r="K20" s="9" t="str">
        <f>VLOOKUP(Таблица47[[#This Row],[Классификатор борда2]],Таблица25[],2,FALSE)</f>
        <v>Т+ ETF (расч. в USD)</v>
      </c>
      <c r="L20" s="11"/>
      <c r="M20" s="11"/>
    </row>
    <row r="21" spans="1:13" ht="12" x14ac:dyDescent="0.25">
      <c r="A21" s="9" t="s">
        <v>262</v>
      </c>
      <c r="B21" s="85">
        <v>0.40972222222222227</v>
      </c>
      <c r="C21" s="85">
        <v>0.41665509259259265</v>
      </c>
      <c r="D21" s="40" t="s">
        <v>52</v>
      </c>
      <c r="E21" s="11" t="s">
        <v>263</v>
      </c>
      <c r="F21" s="112" t="s">
        <v>5</v>
      </c>
      <c r="G21" s="9" t="s">
        <v>247</v>
      </c>
      <c r="H21" s="11" t="s">
        <v>154</v>
      </c>
      <c r="I21" s="11" t="s">
        <v>123</v>
      </c>
      <c r="J21" s="11" t="s">
        <v>587</v>
      </c>
      <c r="K21" s="9" t="str">
        <f>VLOOKUP(Таблица47[[#This Row],[Классификатор борда2]],Таблица25[],2,FALSE)</f>
        <v>Т+ ETF (расч. в EUR)</v>
      </c>
      <c r="L21" s="11"/>
      <c r="M21" s="11"/>
    </row>
    <row r="22" spans="1:13" ht="12" x14ac:dyDescent="0.25">
      <c r="A22" s="9" t="s">
        <v>262</v>
      </c>
      <c r="B22" s="85">
        <v>0.41666666666666669</v>
      </c>
      <c r="C22" s="85">
        <v>0.78471064814814817</v>
      </c>
      <c r="D22" s="40" t="s">
        <v>52</v>
      </c>
      <c r="E22" s="11" t="s">
        <v>56</v>
      </c>
      <c r="F22" s="112" t="s">
        <v>5</v>
      </c>
      <c r="G22" s="11" t="s">
        <v>247</v>
      </c>
      <c r="H22" s="11" t="s">
        <v>122</v>
      </c>
      <c r="I22" s="11" t="s">
        <v>123</v>
      </c>
      <c r="J22" s="11" t="s">
        <v>127</v>
      </c>
      <c r="K22" s="9" t="str">
        <f>VLOOKUP(Таблица47[[#This Row],[Классификатор борда2]],Таблица25[],2,FALSE)</f>
        <v>Т+ Гособлигации</v>
      </c>
      <c r="L22" s="11"/>
      <c r="M22" s="11"/>
    </row>
    <row r="23" spans="1:13" ht="12" x14ac:dyDescent="0.25">
      <c r="A23" s="9" t="s">
        <v>262</v>
      </c>
      <c r="B23" s="85">
        <v>0.78473379629629625</v>
      </c>
      <c r="C23" s="85">
        <v>0.79166666666666663</v>
      </c>
      <c r="D23" s="40" t="s">
        <v>52</v>
      </c>
      <c r="E23" s="11" t="s">
        <v>60</v>
      </c>
      <c r="F23" s="112">
        <v>0.79166666666666663</v>
      </c>
      <c r="G23" s="11" t="s">
        <v>247</v>
      </c>
      <c r="H23" s="11" t="s">
        <v>122</v>
      </c>
      <c r="I23" s="11" t="s">
        <v>123</v>
      </c>
      <c r="J23" s="11" t="s">
        <v>127</v>
      </c>
      <c r="K23" s="9" t="str">
        <f>VLOOKUP(Таблица47[[#This Row],[Классификатор борда2]],Таблица25[],2,FALSE)</f>
        <v>Т+ Гособлигации</v>
      </c>
      <c r="L23" s="11"/>
      <c r="M23" s="11"/>
    </row>
    <row r="24" spans="1:13" ht="12" x14ac:dyDescent="0.25">
      <c r="A24" s="9" t="s">
        <v>262</v>
      </c>
      <c r="B24" s="85">
        <v>0.79167824074074078</v>
      </c>
      <c r="C24" s="85">
        <v>0.99304398148148154</v>
      </c>
      <c r="D24" s="92" t="s">
        <v>52</v>
      </c>
      <c r="E24" s="11" t="s">
        <v>56</v>
      </c>
      <c r="F24" s="112">
        <v>0.99305555555555547</v>
      </c>
      <c r="G24" s="9" t="s">
        <v>247</v>
      </c>
      <c r="H24" s="9" t="s">
        <v>122</v>
      </c>
      <c r="I24" s="9" t="s">
        <v>123</v>
      </c>
      <c r="J24" s="9" t="s">
        <v>127</v>
      </c>
      <c r="K24" s="9" t="str">
        <f>VLOOKUP(Таблица47[[#This Row],[Классификатор борда2]],Таблица25[],2,FALSE)</f>
        <v>Т+ Гособлигации</v>
      </c>
      <c r="L24" s="11"/>
      <c r="M24" s="11"/>
    </row>
    <row r="25" spans="1:13" ht="12" x14ac:dyDescent="0.25">
      <c r="A25" s="9" t="s">
        <v>262</v>
      </c>
      <c r="B25" s="85">
        <v>0.40972222222222227</v>
      </c>
      <c r="C25" s="85">
        <v>0.41665509259259265</v>
      </c>
      <c r="D25" s="40" t="s">
        <v>52</v>
      </c>
      <c r="E25" s="11" t="s">
        <v>263</v>
      </c>
      <c r="F25" s="112" t="s">
        <v>5</v>
      </c>
      <c r="G25" s="11" t="s">
        <v>247</v>
      </c>
      <c r="H25" s="11" t="s">
        <v>122</v>
      </c>
      <c r="I25" s="11" t="s">
        <v>123</v>
      </c>
      <c r="J25" s="11" t="s">
        <v>662</v>
      </c>
      <c r="K25" s="9" t="str">
        <f>VLOOKUP(Таблица47[[#This Row],[Классификатор борда2]],Таблица25[],2,FALSE)</f>
        <v>Т+ Облигации</v>
      </c>
      <c r="L25" s="11"/>
      <c r="M25" s="11"/>
    </row>
    <row r="26" spans="1:13" ht="12" x14ac:dyDescent="0.25">
      <c r="A26" s="9" t="s">
        <v>262</v>
      </c>
      <c r="B26" s="85">
        <v>0.41666666666666669</v>
      </c>
      <c r="C26" s="85">
        <v>0.78471064814814817</v>
      </c>
      <c r="D26" s="40" t="s">
        <v>52</v>
      </c>
      <c r="E26" s="11" t="s">
        <v>56</v>
      </c>
      <c r="F26" s="112" t="s">
        <v>5</v>
      </c>
      <c r="G26" s="9" t="s">
        <v>247</v>
      </c>
      <c r="H26" s="11" t="s">
        <v>122</v>
      </c>
      <c r="I26" s="11" t="s">
        <v>123</v>
      </c>
      <c r="J26" s="11" t="s">
        <v>662</v>
      </c>
      <c r="K26" s="9" t="str">
        <f>VLOOKUP(Таблица47[[#This Row],[Классификатор борда2]],Таблица25[],2,FALSE)</f>
        <v>Т+ Облигации</v>
      </c>
      <c r="L26" s="11"/>
      <c r="M26" s="11"/>
    </row>
    <row r="27" spans="1:13" ht="12" x14ac:dyDescent="0.25">
      <c r="A27" s="9" t="s">
        <v>262</v>
      </c>
      <c r="B27" s="85">
        <v>0.78473379629629625</v>
      </c>
      <c r="C27" s="85">
        <v>0.79166666666666663</v>
      </c>
      <c r="D27" s="40" t="s">
        <v>52</v>
      </c>
      <c r="E27" s="11" t="s">
        <v>60</v>
      </c>
      <c r="F27" s="112">
        <v>0.79166666666666663</v>
      </c>
      <c r="G27" s="11" t="s">
        <v>247</v>
      </c>
      <c r="H27" s="11" t="s">
        <v>122</v>
      </c>
      <c r="I27" s="11" t="s">
        <v>123</v>
      </c>
      <c r="J27" s="11" t="s">
        <v>662</v>
      </c>
      <c r="K27" s="9" t="str">
        <f>VLOOKUP(Таблица47[[#This Row],[Классификатор борда2]],Таблица25[],2,FALSE)</f>
        <v>Т+ Облигации</v>
      </c>
      <c r="L27" s="11"/>
      <c r="M27" s="11"/>
    </row>
    <row r="28" spans="1:13" ht="12" x14ac:dyDescent="0.25">
      <c r="A28" s="9" t="s">
        <v>262</v>
      </c>
      <c r="B28" s="85">
        <v>0.41666666666666669</v>
      </c>
      <c r="C28" s="85">
        <v>0.78471064814814817</v>
      </c>
      <c r="D28" s="40" t="s">
        <v>52</v>
      </c>
      <c r="E28" s="11" t="s">
        <v>56</v>
      </c>
      <c r="F28" s="112" t="s">
        <v>5</v>
      </c>
      <c r="G28" s="9" t="s">
        <v>247</v>
      </c>
      <c r="H28" s="11" t="s">
        <v>122</v>
      </c>
      <c r="I28" s="11" t="s">
        <v>123</v>
      </c>
      <c r="J28" s="11" t="s">
        <v>124</v>
      </c>
      <c r="K28" s="9" t="str">
        <f>VLOOKUP(Таблица47[[#This Row],[Классификатор борда2]],Таблица25[],2,FALSE)</f>
        <v>Т+ Акции и ДР</v>
      </c>
      <c r="L28" s="11"/>
      <c r="M28" s="136" t="s">
        <v>909</v>
      </c>
    </row>
    <row r="29" spans="1:13" ht="12" x14ac:dyDescent="0.25">
      <c r="A29" s="9" t="s">
        <v>262</v>
      </c>
      <c r="B29" s="85">
        <v>0.40972222222222227</v>
      </c>
      <c r="C29" s="85">
        <v>0.78471064814814817</v>
      </c>
      <c r="D29" s="40" t="s">
        <v>52</v>
      </c>
      <c r="E29" s="11" t="s">
        <v>56</v>
      </c>
      <c r="F29" s="112" t="s">
        <v>5</v>
      </c>
      <c r="G29" s="9" t="s">
        <v>247</v>
      </c>
      <c r="H29" s="11" t="s">
        <v>122</v>
      </c>
      <c r="I29" s="11" t="s">
        <v>123</v>
      </c>
      <c r="J29" s="11" t="s">
        <v>124</v>
      </c>
      <c r="K29" s="9" t="str">
        <f>VLOOKUP(Таблица47[[#This Row],[Классификатор борда2]],Таблица25[],2,FALSE)</f>
        <v>Т+ Акции и ДР</v>
      </c>
      <c r="L29" s="11" t="s">
        <v>835</v>
      </c>
      <c r="M29" s="11"/>
    </row>
    <row r="30" spans="1:13" ht="12" x14ac:dyDescent="0.25">
      <c r="A30" s="9" t="s">
        <v>262</v>
      </c>
      <c r="B30" s="85">
        <v>0.41666666666666669</v>
      </c>
      <c r="C30" s="85">
        <v>0.78818287037037038</v>
      </c>
      <c r="D30" s="40" t="s">
        <v>52</v>
      </c>
      <c r="E30" s="11" t="s">
        <v>56</v>
      </c>
      <c r="F30" s="112" t="s">
        <v>5</v>
      </c>
      <c r="G30" s="9" t="s">
        <v>247</v>
      </c>
      <c r="H30" s="11" t="s">
        <v>122</v>
      </c>
      <c r="I30" s="11" t="s">
        <v>123</v>
      </c>
      <c r="J30" s="11" t="s">
        <v>125</v>
      </c>
      <c r="K30" s="9" t="str">
        <f>VLOOKUP(Таблица47[[#This Row],[Классификатор борда2]],Таблица25[],2,FALSE)</f>
        <v>Т+ Паи</v>
      </c>
      <c r="L30" s="11"/>
      <c r="M30" s="11"/>
    </row>
    <row r="31" spans="1:13" ht="12" x14ac:dyDescent="0.25">
      <c r="A31" s="9" t="s">
        <v>262</v>
      </c>
      <c r="B31" s="85">
        <v>0.41666666666666669</v>
      </c>
      <c r="C31" s="85">
        <v>0.78818287037037038</v>
      </c>
      <c r="D31" s="40" t="s">
        <v>52</v>
      </c>
      <c r="E31" s="11" t="s">
        <v>56</v>
      </c>
      <c r="F31" s="112" t="s">
        <v>5</v>
      </c>
      <c r="G31" s="9" t="s">
        <v>247</v>
      </c>
      <c r="H31" s="11" t="s">
        <v>122</v>
      </c>
      <c r="I31" s="11" t="s">
        <v>123</v>
      </c>
      <c r="J31" s="9" t="s">
        <v>785</v>
      </c>
      <c r="K31" s="9" t="str">
        <f>VLOOKUP(Таблица47[[#This Row],[Классификатор борда2]],Таблица25[],2,FALSE)</f>
        <v>Т+ ПАИ (расч. в USD)</v>
      </c>
      <c r="L31" s="9"/>
      <c r="M31" s="9"/>
    </row>
    <row r="32" spans="1:13" ht="12" x14ac:dyDescent="0.25">
      <c r="A32" s="9" t="s">
        <v>262</v>
      </c>
      <c r="B32" s="85">
        <v>0.41666666666666669</v>
      </c>
      <c r="C32" s="85">
        <v>0.78818287037037038</v>
      </c>
      <c r="D32" s="40" t="s">
        <v>52</v>
      </c>
      <c r="E32" s="11" t="s">
        <v>56</v>
      </c>
      <c r="F32" s="112" t="s">
        <v>5</v>
      </c>
      <c r="G32" s="9" t="s">
        <v>247</v>
      </c>
      <c r="H32" s="11" t="s">
        <v>122</v>
      </c>
      <c r="I32" s="11" t="s">
        <v>123</v>
      </c>
      <c r="J32" s="9" t="s">
        <v>794</v>
      </c>
      <c r="K32" s="9" t="str">
        <f>VLOOKUP(Таблица47[[#This Row],[Классификатор борда2]],Таблица25[],2,FALSE)</f>
        <v>Т+ ПАИ (расч. в EUR)</v>
      </c>
      <c r="L32" s="9"/>
      <c r="M32" s="9"/>
    </row>
    <row r="33" spans="1:13" ht="12" x14ac:dyDescent="0.25">
      <c r="A33" s="9" t="s">
        <v>262</v>
      </c>
      <c r="B33" s="85">
        <v>0.41666666666666669</v>
      </c>
      <c r="C33" s="85">
        <v>0.78818287037037038</v>
      </c>
      <c r="D33" s="40" t="s">
        <v>52</v>
      </c>
      <c r="E33" s="11" t="s">
        <v>56</v>
      </c>
      <c r="F33" s="112" t="s">
        <v>5</v>
      </c>
      <c r="G33" s="9" t="s">
        <v>247</v>
      </c>
      <c r="H33" s="11" t="s">
        <v>122</v>
      </c>
      <c r="I33" s="11" t="s">
        <v>123</v>
      </c>
      <c r="J33" s="11" t="s">
        <v>126</v>
      </c>
      <c r="K33" s="9" t="str">
        <f>VLOOKUP(Таблица47[[#This Row],[Классификатор борда2]],Таблица25[],2,FALSE)</f>
        <v>Т+ ETF</v>
      </c>
      <c r="L33" s="11"/>
      <c r="M33" s="136" t="s">
        <v>912</v>
      </c>
    </row>
    <row r="34" spans="1:13" ht="12" x14ac:dyDescent="0.25">
      <c r="A34" s="9" t="s">
        <v>262</v>
      </c>
      <c r="B34" s="85">
        <v>0.79167824074074078</v>
      </c>
      <c r="C34" s="85">
        <v>0.99304398148148154</v>
      </c>
      <c r="D34" s="40" t="s">
        <v>52</v>
      </c>
      <c r="E34" s="11" t="s">
        <v>56</v>
      </c>
      <c r="F34" s="112">
        <v>0.99305555555555547</v>
      </c>
      <c r="G34" s="11" t="s">
        <v>247</v>
      </c>
      <c r="H34" s="11" t="s">
        <v>122</v>
      </c>
      <c r="I34" s="11" t="s">
        <v>123</v>
      </c>
      <c r="J34" s="11" t="s">
        <v>662</v>
      </c>
      <c r="K34" s="9" t="str">
        <f>VLOOKUP(Таблица47[[#This Row],[Классификатор борда2]],Таблица25[],2,FALSE)</f>
        <v>Т+ Облигации</v>
      </c>
      <c r="L34" s="11"/>
      <c r="M34" s="11"/>
    </row>
    <row r="35" spans="1:13" ht="12" x14ac:dyDescent="0.25">
      <c r="A35" s="9" t="s">
        <v>262</v>
      </c>
      <c r="B35" s="85">
        <v>0.41666666666666669</v>
      </c>
      <c r="C35" s="85">
        <v>0.79165509259259259</v>
      </c>
      <c r="D35" s="40" t="s">
        <v>52</v>
      </c>
      <c r="E35" s="11" t="s">
        <v>56</v>
      </c>
      <c r="F35" s="112" t="s">
        <v>5</v>
      </c>
      <c r="G35" s="9" t="s">
        <v>247</v>
      </c>
      <c r="H35" s="11" t="s">
        <v>154</v>
      </c>
      <c r="I35" s="11" t="s">
        <v>123</v>
      </c>
      <c r="J35" s="11" t="s">
        <v>578</v>
      </c>
      <c r="K35" s="9" t="str">
        <f>VLOOKUP(Таблица47[[#This Row],[Классификатор борда2]],Таблица25[],2,FALSE)</f>
        <v>Т+ Акции и ДР (расч. в EUR)</v>
      </c>
      <c r="L35" s="11"/>
      <c r="M35" s="11"/>
    </row>
    <row r="36" spans="1:13" ht="12" x14ac:dyDescent="0.25">
      <c r="A36" s="9" t="s">
        <v>262</v>
      </c>
      <c r="B36" s="85">
        <v>0.41666666666666669</v>
      </c>
      <c r="C36" s="85">
        <v>0.78818287037037038</v>
      </c>
      <c r="D36" s="40" t="s">
        <v>52</v>
      </c>
      <c r="E36" s="11" t="s">
        <v>56</v>
      </c>
      <c r="F36" s="112" t="s">
        <v>5</v>
      </c>
      <c r="G36" s="9" t="s">
        <v>247</v>
      </c>
      <c r="H36" s="11" t="s">
        <v>253</v>
      </c>
      <c r="I36" s="11" t="s">
        <v>123</v>
      </c>
      <c r="J36" s="11" t="s">
        <v>877</v>
      </c>
      <c r="K36" s="9" t="str">
        <f>VLOOKUP(Таблица47[[#This Row],[Классификатор борда2]],Таблица25[],2,FALSE)</f>
        <v>Т+ ПАИ (расч. в CNY)</v>
      </c>
      <c r="L36" s="11"/>
      <c r="M36" s="136" t="s">
        <v>913</v>
      </c>
    </row>
    <row r="37" spans="1:13" ht="12" x14ac:dyDescent="0.25">
      <c r="A37" s="9" t="s">
        <v>262</v>
      </c>
      <c r="B37" s="85">
        <v>0.41666666666666669</v>
      </c>
      <c r="C37" s="85">
        <v>0.78818287037037038</v>
      </c>
      <c r="D37" s="40" t="s">
        <v>52</v>
      </c>
      <c r="E37" s="11" t="s">
        <v>56</v>
      </c>
      <c r="F37" s="112" t="s">
        <v>5</v>
      </c>
      <c r="G37" s="9" t="s">
        <v>247</v>
      </c>
      <c r="H37" s="11" t="s">
        <v>153</v>
      </c>
      <c r="I37" s="11" t="s">
        <v>123</v>
      </c>
      <c r="J37" s="11" t="s">
        <v>242</v>
      </c>
      <c r="K37" s="9" t="str">
        <f>VLOOKUP(Таблица47[[#This Row],[Классификатор борда2]],Таблица25[],2,FALSE)</f>
        <v>Т+ ETF (расч. в USD)</v>
      </c>
      <c r="L37" s="11"/>
      <c r="M37" s="11" t="s">
        <v>912</v>
      </c>
    </row>
    <row r="38" spans="1:13" ht="12" x14ac:dyDescent="0.25">
      <c r="A38" s="9" t="s">
        <v>262</v>
      </c>
      <c r="B38" s="85">
        <v>0.41666666666666669</v>
      </c>
      <c r="C38" s="85">
        <v>0.78818287037037038</v>
      </c>
      <c r="D38" s="40" t="s">
        <v>52</v>
      </c>
      <c r="E38" s="11" t="s">
        <v>56</v>
      </c>
      <c r="F38" s="112" t="s">
        <v>5</v>
      </c>
      <c r="G38" s="9" t="s">
        <v>247</v>
      </c>
      <c r="H38" s="11" t="s">
        <v>154</v>
      </c>
      <c r="I38" s="11" t="s">
        <v>123</v>
      </c>
      <c r="J38" s="11" t="s">
        <v>587</v>
      </c>
      <c r="K38" s="9" t="str">
        <f>VLOOKUP(Таблица47[[#This Row],[Классификатор борда2]],Таблица25[],2,FALSE)</f>
        <v>Т+ ETF (расч. в EUR)</v>
      </c>
      <c r="L38" s="11"/>
      <c r="M38" s="11" t="s">
        <v>912</v>
      </c>
    </row>
    <row r="39" spans="1:13" ht="12" x14ac:dyDescent="0.25">
      <c r="A39" s="9" t="s">
        <v>262</v>
      </c>
      <c r="B39" s="85">
        <v>0.40972222222222227</v>
      </c>
      <c r="C39" s="85">
        <v>0.41665509259259265</v>
      </c>
      <c r="D39" s="40" t="s">
        <v>52</v>
      </c>
      <c r="E39" s="11" t="s">
        <v>263</v>
      </c>
      <c r="F39" s="112" t="s">
        <v>5</v>
      </c>
      <c r="G39" s="9" t="s">
        <v>247</v>
      </c>
      <c r="H39" s="11" t="s">
        <v>253</v>
      </c>
      <c r="I39" s="11" t="s">
        <v>123</v>
      </c>
      <c r="J39" s="11" t="s">
        <v>719</v>
      </c>
      <c r="K39" s="9" t="str">
        <f>VLOOKUP(Таблица47[[#This Row],[Классификатор борда2]],Таблица25[],2,FALSE)</f>
        <v>Т+ Облигации (расч.в CNY)</v>
      </c>
      <c r="L39" s="11"/>
      <c r="M39" s="11"/>
    </row>
    <row r="40" spans="1:13" ht="12" x14ac:dyDescent="0.25">
      <c r="A40" s="9" t="s">
        <v>262</v>
      </c>
      <c r="B40" s="85">
        <v>0.41666666666666669</v>
      </c>
      <c r="C40" s="85">
        <v>0.78471064814814817</v>
      </c>
      <c r="D40" s="40" t="s">
        <v>52</v>
      </c>
      <c r="E40" s="11" t="s">
        <v>56</v>
      </c>
      <c r="F40" s="112" t="s">
        <v>5</v>
      </c>
      <c r="G40" s="9" t="s">
        <v>247</v>
      </c>
      <c r="H40" s="11" t="s">
        <v>253</v>
      </c>
      <c r="I40" s="11" t="s">
        <v>123</v>
      </c>
      <c r="J40" s="11" t="s">
        <v>719</v>
      </c>
      <c r="K40" s="9" t="str">
        <f>VLOOKUP(Таблица47[[#This Row],[Классификатор борда2]],Таблица25[],2,FALSE)</f>
        <v>Т+ Облигации (расч.в CNY)</v>
      </c>
      <c r="L40" s="11"/>
      <c r="M40" s="11"/>
    </row>
    <row r="41" spans="1:13" ht="12" x14ac:dyDescent="0.25">
      <c r="A41" s="9" t="s">
        <v>262</v>
      </c>
      <c r="B41" s="85">
        <v>0.78473379629629625</v>
      </c>
      <c r="C41" s="85">
        <v>0.79166666666666663</v>
      </c>
      <c r="D41" s="40" t="s">
        <v>52</v>
      </c>
      <c r="E41" s="11" t="s">
        <v>60</v>
      </c>
      <c r="F41" s="112">
        <v>0.79166666666666663</v>
      </c>
      <c r="G41" s="9" t="s">
        <v>247</v>
      </c>
      <c r="H41" s="11" t="s">
        <v>253</v>
      </c>
      <c r="I41" s="11" t="s">
        <v>123</v>
      </c>
      <c r="J41" s="11" t="s">
        <v>719</v>
      </c>
      <c r="K41" s="9" t="str">
        <f>VLOOKUP(Таблица47[[#This Row],[Классификатор борда2]],Таблица25[],2,FALSE)</f>
        <v>Т+ Облигации (расч.в CNY)</v>
      </c>
      <c r="L41" s="11"/>
      <c r="M41" s="11"/>
    </row>
    <row r="42" spans="1:13" ht="12" x14ac:dyDescent="0.25">
      <c r="A42" s="9" t="s">
        <v>262</v>
      </c>
      <c r="B42" s="85">
        <v>0.40972222222222227</v>
      </c>
      <c r="C42" s="85">
        <v>0.41665509259259265</v>
      </c>
      <c r="D42" s="40" t="s">
        <v>52</v>
      </c>
      <c r="E42" s="11" t="s">
        <v>263</v>
      </c>
      <c r="F42" s="112" t="s">
        <v>5</v>
      </c>
      <c r="G42" s="9" t="s">
        <v>247</v>
      </c>
      <c r="H42" s="11" t="s">
        <v>154</v>
      </c>
      <c r="I42" s="11" t="s">
        <v>123</v>
      </c>
      <c r="J42" s="11" t="s">
        <v>723</v>
      </c>
      <c r="K42" s="9" t="str">
        <f>VLOOKUP(Таблица47[[#This Row],[Классификатор борда2]],Таблица25[],2,FALSE)</f>
        <v>Т+ Облигации (расч.в EUR)</v>
      </c>
      <c r="L42" s="11"/>
      <c r="M42" s="11"/>
    </row>
    <row r="43" spans="1:13" ht="12" x14ac:dyDescent="0.25">
      <c r="A43" s="9" t="s">
        <v>262</v>
      </c>
      <c r="B43" s="85">
        <v>0.41666666666666669</v>
      </c>
      <c r="C43" s="85">
        <v>0.78471064814814817</v>
      </c>
      <c r="D43" s="40" t="s">
        <v>52</v>
      </c>
      <c r="E43" s="11" t="s">
        <v>56</v>
      </c>
      <c r="F43" s="112" t="s">
        <v>5</v>
      </c>
      <c r="G43" s="9" t="s">
        <v>247</v>
      </c>
      <c r="H43" s="11" t="s">
        <v>154</v>
      </c>
      <c r="I43" s="11" t="s">
        <v>123</v>
      </c>
      <c r="J43" s="11" t="s">
        <v>723</v>
      </c>
      <c r="K43" s="9" t="str">
        <f>VLOOKUP(Таблица47[[#This Row],[Классификатор борда2]],Таблица25[],2,FALSE)</f>
        <v>Т+ Облигации (расч.в EUR)</v>
      </c>
      <c r="L43" s="11"/>
      <c r="M43" s="11"/>
    </row>
    <row r="44" spans="1:13" ht="12" x14ac:dyDescent="0.25">
      <c r="A44" s="9" t="s">
        <v>262</v>
      </c>
      <c r="B44" s="85">
        <v>0.78473379629629625</v>
      </c>
      <c r="C44" s="85">
        <v>0.79166666666666663</v>
      </c>
      <c r="D44" s="40" t="s">
        <v>52</v>
      </c>
      <c r="E44" s="11" t="s">
        <v>60</v>
      </c>
      <c r="F44" s="112">
        <v>0.79166666666666663</v>
      </c>
      <c r="G44" s="9" t="s">
        <v>247</v>
      </c>
      <c r="H44" s="11" t="s">
        <v>154</v>
      </c>
      <c r="I44" s="11" t="s">
        <v>123</v>
      </c>
      <c r="J44" s="11" t="s">
        <v>723</v>
      </c>
      <c r="K44" s="9" t="str">
        <f>VLOOKUP(Таблица47[[#This Row],[Классификатор борда2]],Таблица25[],2,FALSE)</f>
        <v>Т+ Облигации (расч.в EUR)</v>
      </c>
      <c r="L44" s="11"/>
      <c r="M44" s="11"/>
    </row>
    <row r="45" spans="1:13" ht="12" x14ac:dyDescent="0.25">
      <c r="A45" s="9" t="s">
        <v>262</v>
      </c>
      <c r="B45" s="85">
        <v>0.79167824074074078</v>
      </c>
      <c r="C45" s="85">
        <v>0.99304398148148154</v>
      </c>
      <c r="D45" s="40" t="s">
        <v>52</v>
      </c>
      <c r="E45" s="11" t="s">
        <v>56</v>
      </c>
      <c r="F45" s="112">
        <v>0.99305555555555547</v>
      </c>
      <c r="G45" s="9" t="s">
        <v>247</v>
      </c>
      <c r="H45" s="11" t="s">
        <v>154</v>
      </c>
      <c r="I45" s="11" t="s">
        <v>123</v>
      </c>
      <c r="J45" s="11" t="s">
        <v>723</v>
      </c>
      <c r="K45" s="9" t="str">
        <f>VLOOKUP(Таблица47[[#This Row],[Классификатор борда2]],Таблица25[],2,FALSE)</f>
        <v>Т+ Облигации (расч.в EUR)</v>
      </c>
      <c r="L45" s="11"/>
      <c r="M45" s="11"/>
    </row>
    <row r="46" spans="1:13" ht="12" x14ac:dyDescent="0.25">
      <c r="A46" s="9" t="s">
        <v>262</v>
      </c>
      <c r="B46" s="85">
        <v>0.78473379629629625</v>
      </c>
      <c r="C46" s="85">
        <v>0.79166666666666663</v>
      </c>
      <c r="D46" s="40" t="s">
        <v>52</v>
      </c>
      <c r="E46" s="11" t="s">
        <v>60</v>
      </c>
      <c r="F46" s="112">
        <v>0.79166666666666663</v>
      </c>
      <c r="G46" s="9" t="s">
        <v>247</v>
      </c>
      <c r="H46" s="11" t="s">
        <v>122</v>
      </c>
      <c r="I46" s="11" t="s">
        <v>123</v>
      </c>
      <c r="J46" s="11" t="s">
        <v>124</v>
      </c>
      <c r="K46" s="9" t="str">
        <f>VLOOKUP(Таблица47[[#This Row],[Классификатор борда2]],Таблица25[],2,FALSE)</f>
        <v>Т+ Акции и ДР</v>
      </c>
      <c r="L46" s="11"/>
      <c r="M46" s="11"/>
    </row>
    <row r="47" spans="1:13" ht="12" x14ac:dyDescent="0.25">
      <c r="A47" s="9" t="s">
        <v>262</v>
      </c>
      <c r="B47" s="85">
        <v>0.40972222222222227</v>
      </c>
      <c r="C47" s="85">
        <v>0.41665509259259265</v>
      </c>
      <c r="D47" s="40" t="s">
        <v>52</v>
      </c>
      <c r="E47" s="11" t="s">
        <v>263</v>
      </c>
      <c r="F47" s="112" t="s">
        <v>5</v>
      </c>
      <c r="G47" s="9" t="s">
        <v>247</v>
      </c>
      <c r="H47" s="136" t="s">
        <v>153</v>
      </c>
      <c r="I47" s="11" t="s">
        <v>123</v>
      </c>
      <c r="J47" s="11" t="s">
        <v>243</v>
      </c>
      <c r="K47" s="9" t="str">
        <f>VLOOKUP(Таблица47[[#This Row],[Классификатор борда2]],Таблица25[],2,FALSE)</f>
        <v>Т+ Облигации (расч.в USD)</v>
      </c>
      <c r="L47" s="11"/>
      <c r="M47" s="11"/>
    </row>
    <row r="48" spans="1:13" ht="12" x14ac:dyDescent="0.25">
      <c r="A48" s="9" t="s">
        <v>262</v>
      </c>
      <c r="B48" s="85">
        <v>0.78126157407407415</v>
      </c>
      <c r="C48" s="85">
        <v>0.78471064814814817</v>
      </c>
      <c r="D48" s="40" t="s">
        <v>52</v>
      </c>
      <c r="E48" s="11" t="s">
        <v>62</v>
      </c>
      <c r="F48" s="112">
        <v>0.78472222222222221</v>
      </c>
      <c r="G48" s="9" t="s">
        <v>247</v>
      </c>
      <c r="H48" s="11" t="s">
        <v>122</v>
      </c>
      <c r="I48" s="11" t="s">
        <v>123</v>
      </c>
      <c r="J48" s="11" t="s">
        <v>125</v>
      </c>
      <c r="K48" s="9" t="str">
        <f>VLOOKUP(Таблица47[[#This Row],[Классификатор борда2]],Таблица25[],2,FALSE)</f>
        <v>Т+ Паи</v>
      </c>
      <c r="L48" s="11"/>
      <c r="M48" s="11"/>
    </row>
    <row r="49" spans="1:13" ht="12" x14ac:dyDescent="0.25">
      <c r="A49" s="9" t="s">
        <v>262</v>
      </c>
      <c r="B49" s="85">
        <v>0.78126157407407415</v>
      </c>
      <c r="C49" s="85">
        <v>0.78471064814814817</v>
      </c>
      <c r="D49" s="40" t="s">
        <v>52</v>
      </c>
      <c r="E49" s="11" t="s">
        <v>62</v>
      </c>
      <c r="F49" s="112">
        <v>0.78472222222222221</v>
      </c>
      <c r="G49" s="9" t="s">
        <v>247</v>
      </c>
      <c r="H49" s="11" t="s">
        <v>122</v>
      </c>
      <c r="I49" s="11" t="s">
        <v>123</v>
      </c>
      <c r="J49" s="9" t="s">
        <v>785</v>
      </c>
      <c r="K49" s="9" t="str">
        <f>VLOOKUP(Таблица47[[#This Row],[Классификатор борда2]],Таблица25[],2,FALSE)</f>
        <v>Т+ ПАИ (расч. в USD)</v>
      </c>
      <c r="L49" s="9"/>
      <c r="M49" s="9"/>
    </row>
    <row r="50" spans="1:13" ht="12" x14ac:dyDescent="0.25">
      <c r="A50" s="9" t="s">
        <v>262</v>
      </c>
      <c r="B50" s="85">
        <v>0.78126157407407415</v>
      </c>
      <c r="C50" s="85">
        <v>0.78471064814814817</v>
      </c>
      <c r="D50" s="40" t="s">
        <v>52</v>
      </c>
      <c r="E50" s="11" t="s">
        <v>62</v>
      </c>
      <c r="F50" s="112">
        <v>0.78472222222222221</v>
      </c>
      <c r="G50" s="9" t="s">
        <v>247</v>
      </c>
      <c r="H50" s="11" t="s">
        <v>122</v>
      </c>
      <c r="I50" s="11" t="s">
        <v>123</v>
      </c>
      <c r="J50" s="9" t="s">
        <v>794</v>
      </c>
      <c r="K50" s="9" t="str">
        <f>VLOOKUP(Таблица47[[#This Row],[Классификатор борда2]],Таблица25[],2,FALSE)</f>
        <v>Т+ ПАИ (расч. в EUR)</v>
      </c>
      <c r="L50" s="9"/>
      <c r="M50" s="9"/>
    </row>
    <row r="51" spans="1:13" ht="12" x14ac:dyDescent="0.25">
      <c r="A51" s="9" t="s">
        <v>262</v>
      </c>
      <c r="B51" s="85">
        <v>0.78126157407407415</v>
      </c>
      <c r="C51" s="85">
        <v>0.78471064814814817</v>
      </c>
      <c r="D51" s="40" t="s">
        <v>52</v>
      </c>
      <c r="E51" s="11" t="s">
        <v>62</v>
      </c>
      <c r="F51" s="112">
        <v>0.78472222222222221</v>
      </c>
      <c r="G51" s="9" t="s">
        <v>247</v>
      </c>
      <c r="H51" s="11" t="s">
        <v>122</v>
      </c>
      <c r="I51" s="11" t="s">
        <v>123</v>
      </c>
      <c r="J51" s="11" t="s">
        <v>126</v>
      </c>
      <c r="K51" s="9" t="str">
        <f>VLOOKUP(Таблица47[[#This Row],[Классификатор борда2]],Таблица25[],2,FALSE)</f>
        <v>Т+ ETF</v>
      </c>
      <c r="L51" s="11"/>
      <c r="M51" s="11"/>
    </row>
    <row r="52" spans="1:13" ht="12" x14ac:dyDescent="0.25">
      <c r="A52" s="9" t="s">
        <v>262</v>
      </c>
      <c r="B52" s="85">
        <v>0.41666666666666669</v>
      </c>
      <c r="C52" s="85">
        <v>0.78471064814814817</v>
      </c>
      <c r="D52" s="40" t="s">
        <v>52</v>
      </c>
      <c r="E52" s="11" t="s">
        <v>56</v>
      </c>
      <c r="F52" s="112" t="s">
        <v>5</v>
      </c>
      <c r="G52" s="9" t="s">
        <v>247</v>
      </c>
      <c r="H52" s="11" t="s">
        <v>153</v>
      </c>
      <c r="I52" s="11" t="s">
        <v>123</v>
      </c>
      <c r="J52" s="11" t="s">
        <v>243</v>
      </c>
      <c r="K52" s="9" t="str">
        <f>VLOOKUP(Таблица47[[#This Row],[Классификатор борда2]],Таблица25[],2,FALSE)</f>
        <v>Т+ Облигации (расч.в USD)</v>
      </c>
      <c r="L52" s="11"/>
      <c r="M52" s="11"/>
    </row>
    <row r="53" spans="1:13" ht="12" x14ac:dyDescent="0.25">
      <c r="A53" s="9" t="s">
        <v>262</v>
      </c>
      <c r="B53" s="85">
        <v>0.78473379629629625</v>
      </c>
      <c r="C53" s="85">
        <v>0.79166666666666663</v>
      </c>
      <c r="D53" s="40" t="s">
        <v>52</v>
      </c>
      <c r="E53" s="11" t="s">
        <v>60</v>
      </c>
      <c r="F53" s="112">
        <v>0.79166666666666663</v>
      </c>
      <c r="G53" s="9" t="s">
        <v>247</v>
      </c>
      <c r="H53" s="11" t="s">
        <v>153</v>
      </c>
      <c r="I53" s="11" t="s">
        <v>123</v>
      </c>
      <c r="J53" s="11" t="s">
        <v>243</v>
      </c>
      <c r="K53" s="9" t="str">
        <f>VLOOKUP(Таблица47[[#This Row],[Классификатор борда2]],Таблица25[],2,FALSE)</f>
        <v>Т+ Облигации (расч.в USD)</v>
      </c>
      <c r="L53" s="11"/>
      <c r="M53" s="11"/>
    </row>
    <row r="54" spans="1:13" ht="12" x14ac:dyDescent="0.25">
      <c r="A54" s="9" t="s">
        <v>262</v>
      </c>
      <c r="B54" s="85">
        <v>0.79167824074074078</v>
      </c>
      <c r="C54" s="85">
        <v>0.99304398148148154</v>
      </c>
      <c r="D54" s="40" t="s">
        <v>52</v>
      </c>
      <c r="E54" s="11" t="s">
        <v>56</v>
      </c>
      <c r="F54" s="112">
        <v>0.99305555555555547</v>
      </c>
      <c r="G54" s="9" t="s">
        <v>247</v>
      </c>
      <c r="H54" s="136" t="s">
        <v>153</v>
      </c>
      <c r="I54" s="11" t="s">
        <v>123</v>
      </c>
      <c r="J54" s="11" t="s">
        <v>243</v>
      </c>
      <c r="K54" s="9" t="str">
        <f>VLOOKUP(Таблица47[[#This Row],[Классификатор борда2]],Таблица25[],2,FALSE)</f>
        <v>Т+ Облигации (расч.в USD)</v>
      </c>
      <c r="L54" s="11"/>
      <c r="M54" s="11"/>
    </row>
    <row r="55" spans="1:13" ht="12" x14ac:dyDescent="0.25">
      <c r="A55" s="9" t="s">
        <v>954</v>
      </c>
      <c r="B55" s="85">
        <v>0.40972222222222199</v>
      </c>
      <c r="C55" s="85">
        <v>0.41665509259259298</v>
      </c>
      <c r="D55" s="40" t="s">
        <v>955</v>
      </c>
      <c r="E55" s="11" t="s">
        <v>263</v>
      </c>
      <c r="F55" s="112" t="s">
        <v>5</v>
      </c>
      <c r="G55" s="11" t="s">
        <v>247</v>
      </c>
      <c r="H55" s="11" t="s">
        <v>122</v>
      </c>
      <c r="I55" s="11" t="s">
        <v>123</v>
      </c>
      <c r="J55" s="11" t="s">
        <v>729</v>
      </c>
      <c r="K55" s="9" t="str">
        <f>VLOOKUP(Таблица47[[#This Row],[Классификатор борда2]],Таблица25[],2,FALSE)</f>
        <v>Т+ Облигации Д</v>
      </c>
      <c r="L55" s="11"/>
      <c r="M55" s="11"/>
    </row>
    <row r="56" spans="1:13" ht="12" x14ac:dyDescent="0.25">
      <c r="A56" s="9" t="s">
        <v>954</v>
      </c>
      <c r="B56" s="85">
        <v>0.41666666666666702</v>
      </c>
      <c r="C56" s="85">
        <v>0.78471064814814817</v>
      </c>
      <c r="D56" s="40" t="s">
        <v>955</v>
      </c>
      <c r="E56" s="11" t="s">
        <v>56</v>
      </c>
      <c r="F56" s="112" t="s">
        <v>5</v>
      </c>
      <c r="G56" s="11" t="s">
        <v>247</v>
      </c>
      <c r="H56" s="11" t="s">
        <v>122</v>
      </c>
      <c r="I56" s="11" t="s">
        <v>123</v>
      </c>
      <c r="J56" s="11" t="s">
        <v>729</v>
      </c>
      <c r="K56" s="9" t="str">
        <f>VLOOKUP(Таблица47[[#This Row],[Классификатор борда2]],Таблица25[],2,FALSE)</f>
        <v>Т+ Облигации Д</v>
      </c>
      <c r="L56" s="11"/>
      <c r="M56" s="11"/>
    </row>
    <row r="57" spans="1:13" ht="12" x14ac:dyDescent="0.25">
      <c r="A57" s="9" t="s">
        <v>954</v>
      </c>
      <c r="B57" s="85">
        <v>0.78473379629629625</v>
      </c>
      <c r="C57" s="85">
        <v>0.79166666666666663</v>
      </c>
      <c r="D57" s="40" t="s">
        <v>955</v>
      </c>
      <c r="E57" s="11" t="s">
        <v>60</v>
      </c>
      <c r="F57" s="112">
        <v>0.79166666666666663</v>
      </c>
      <c r="G57" s="11" t="s">
        <v>247</v>
      </c>
      <c r="H57" s="11" t="s">
        <v>122</v>
      </c>
      <c r="I57" s="11" t="s">
        <v>123</v>
      </c>
      <c r="J57" s="11" t="s">
        <v>729</v>
      </c>
      <c r="K57" s="9" t="str">
        <f>VLOOKUP(Таблица47[[#This Row],[Классификатор борда2]],Таблица25[],2,FALSE)</f>
        <v>Т+ Облигации Д</v>
      </c>
      <c r="L57" s="11"/>
      <c r="M57" s="11"/>
    </row>
    <row r="58" spans="1:13" ht="12" x14ac:dyDescent="0.25">
      <c r="A58" s="9" t="s">
        <v>954</v>
      </c>
      <c r="B58" s="85">
        <v>0.40972222222222199</v>
      </c>
      <c r="C58" s="85">
        <v>0.41665509259259298</v>
      </c>
      <c r="D58" s="40" t="s">
        <v>955</v>
      </c>
      <c r="E58" s="11" t="s">
        <v>263</v>
      </c>
      <c r="F58" s="112" t="s">
        <v>5</v>
      </c>
      <c r="G58" s="9" t="s">
        <v>247</v>
      </c>
      <c r="H58" s="11" t="s">
        <v>253</v>
      </c>
      <c r="I58" s="11" t="s">
        <v>123</v>
      </c>
      <c r="J58" s="11" t="s">
        <v>858</v>
      </c>
      <c r="K58" s="9" t="str">
        <f>VLOOKUP(Таблица47[[#This Row],[Классификатор борда2]],Таблица25[],2,FALSE)</f>
        <v>Т+ Облигации Д (расч. в CNY)</v>
      </c>
      <c r="L58" s="11"/>
      <c r="M58" s="11"/>
    </row>
    <row r="59" spans="1:13" ht="12" x14ac:dyDescent="0.25">
      <c r="A59" s="9" t="s">
        <v>262</v>
      </c>
      <c r="B59" s="85">
        <v>0.78126157407407415</v>
      </c>
      <c r="C59" s="85">
        <v>0.78471064814814817</v>
      </c>
      <c r="D59" s="40" t="s">
        <v>52</v>
      </c>
      <c r="E59" s="11" t="s">
        <v>62</v>
      </c>
      <c r="F59" s="112">
        <v>0.78472222222222221</v>
      </c>
      <c r="G59" s="9" t="s">
        <v>247</v>
      </c>
      <c r="H59" s="11" t="s">
        <v>253</v>
      </c>
      <c r="I59" s="11" t="s">
        <v>123</v>
      </c>
      <c r="J59" s="11" t="s">
        <v>877</v>
      </c>
      <c r="K59" s="9" t="str">
        <f>VLOOKUP(Таблица47[[#This Row],[Классификатор борда2]],Таблица25[],2,FALSE)</f>
        <v>Т+ ПАИ (расч. в CNY)</v>
      </c>
      <c r="L59" s="11"/>
      <c r="M59" s="11"/>
    </row>
    <row r="60" spans="1:13" ht="12" x14ac:dyDescent="0.25">
      <c r="A60" s="9" t="s">
        <v>262</v>
      </c>
      <c r="B60" s="85">
        <v>0.78126157407407415</v>
      </c>
      <c r="C60" s="85">
        <v>0.78471064814814817</v>
      </c>
      <c r="D60" s="40" t="s">
        <v>52</v>
      </c>
      <c r="E60" s="11" t="s">
        <v>62</v>
      </c>
      <c r="F60" s="112">
        <v>0.78472222222222221</v>
      </c>
      <c r="G60" s="9" t="s">
        <v>247</v>
      </c>
      <c r="H60" s="11" t="s">
        <v>153</v>
      </c>
      <c r="I60" s="11" t="s">
        <v>123</v>
      </c>
      <c r="J60" s="11" t="s">
        <v>242</v>
      </c>
      <c r="K60" s="9" t="str">
        <f>VLOOKUP(Таблица47[[#This Row],[Классификатор борда2]],Таблица25[],2,FALSE)</f>
        <v>Т+ ETF (расч. в USD)</v>
      </c>
      <c r="L60" s="11"/>
      <c r="M60" s="11"/>
    </row>
    <row r="61" spans="1:13" ht="12" x14ac:dyDescent="0.25">
      <c r="A61" s="9" t="s">
        <v>262</v>
      </c>
      <c r="B61" s="85">
        <v>0.78126157407407415</v>
      </c>
      <c r="C61" s="85">
        <v>0.78471064814814817</v>
      </c>
      <c r="D61" s="40" t="s">
        <v>52</v>
      </c>
      <c r="E61" s="11" t="s">
        <v>62</v>
      </c>
      <c r="F61" s="112">
        <v>0.78472222222222221</v>
      </c>
      <c r="G61" s="9" t="s">
        <v>247</v>
      </c>
      <c r="H61" s="11" t="s">
        <v>154</v>
      </c>
      <c r="I61" s="11" t="s">
        <v>123</v>
      </c>
      <c r="J61" s="11" t="s">
        <v>587</v>
      </c>
      <c r="K61" s="9" t="str">
        <f>VLOOKUP(Таблица47[[#This Row],[Классификатор борда2]],Таблица25[],2,FALSE)</f>
        <v>Т+ ETF (расч. в EUR)</v>
      </c>
      <c r="L61" s="11"/>
      <c r="M61" s="11"/>
    </row>
    <row r="62" spans="1:13" ht="12" x14ac:dyDescent="0.25">
      <c r="A62" s="9" t="s">
        <v>262</v>
      </c>
      <c r="B62" s="85">
        <v>0.40972222222222227</v>
      </c>
      <c r="C62" s="85">
        <v>0.77776620370370375</v>
      </c>
      <c r="D62" s="40" t="s">
        <v>129</v>
      </c>
      <c r="E62" s="11" t="s">
        <v>185</v>
      </c>
      <c r="F62" s="112">
        <v>0.78472222222222221</v>
      </c>
      <c r="G62" s="9" t="s">
        <v>247</v>
      </c>
      <c r="H62" s="11" t="s">
        <v>122</v>
      </c>
      <c r="I62" s="11" t="s">
        <v>123</v>
      </c>
      <c r="J62" s="11" t="s">
        <v>128</v>
      </c>
      <c r="K62" s="9" t="str">
        <f>VLOOKUP(Таблица47[[#This Row],[Классификатор борда2]],Таблица25[],2,FALSE)</f>
        <v>Т+ Неполные лоты</v>
      </c>
      <c r="L62" s="11" t="s">
        <v>835</v>
      </c>
      <c r="M62" s="11"/>
    </row>
    <row r="63" spans="1:13" ht="12" x14ac:dyDescent="0.25">
      <c r="A63" s="9" t="s">
        <v>262</v>
      </c>
      <c r="B63" s="85">
        <v>0.41666666666666669</v>
      </c>
      <c r="C63" s="85">
        <v>0.77776620370370375</v>
      </c>
      <c r="D63" s="40" t="s">
        <v>129</v>
      </c>
      <c r="E63" s="11" t="s">
        <v>185</v>
      </c>
      <c r="F63" s="112">
        <v>0.78472222222222221</v>
      </c>
      <c r="G63" s="9" t="s">
        <v>247</v>
      </c>
      <c r="H63" s="11" t="s">
        <v>122</v>
      </c>
      <c r="I63" s="11" t="s">
        <v>123</v>
      </c>
      <c r="J63" s="11" t="s">
        <v>128</v>
      </c>
      <c r="K63" s="9" t="str">
        <f>VLOOKUP(Таблица47[[#This Row],[Классификатор борда2]],Таблица25[],2,FALSE)</f>
        <v>Т+ Неполные лоты</v>
      </c>
      <c r="L63" s="11"/>
      <c r="M63" s="11"/>
    </row>
    <row r="64" spans="1:13" ht="12" x14ac:dyDescent="0.25">
      <c r="A64" s="9" t="s">
        <v>262</v>
      </c>
      <c r="B64" s="85">
        <v>0.41666666666666669</v>
      </c>
      <c r="C64" s="85">
        <v>0.78123842592592585</v>
      </c>
      <c r="D64" s="40" t="s">
        <v>130</v>
      </c>
      <c r="E64" s="11" t="s">
        <v>185</v>
      </c>
      <c r="F64" s="112">
        <v>0.78472222222222221</v>
      </c>
      <c r="G64" s="9" t="s">
        <v>247</v>
      </c>
      <c r="H64" s="11" t="s">
        <v>122</v>
      </c>
      <c r="I64" s="11" t="s">
        <v>123</v>
      </c>
      <c r="J64" s="11" t="s">
        <v>128</v>
      </c>
      <c r="K64" s="9" t="str">
        <f>VLOOKUP(Таблица47[[#This Row],[Классификатор борда2]],Таблица25[],2,FALSE)</f>
        <v>Т+ Неполные лоты</v>
      </c>
      <c r="L64" s="11"/>
      <c r="M64" s="11"/>
    </row>
    <row r="65" spans="1:13" ht="12" x14ac:dyDescent="0.25">
      <c r="A65" s="9" t="s">
        <v>262</v>
      </c>
      <c r="B65" s="85">
        <v>0.40972222222222227</v>
      </c>
      <c r="C65" s="85">
        <v>0.79165509259259259</v>
      </c>
      <c r="D65" s="40" t="s">
        <v>946</v>
      </c>
      <c r="E65" s="11" t="s">
        <v>185</v>
      </c>
      <c r="F65" s="112">
        <v>0.79166666666666663</v>
      </c>
      <c r="G65" s="11" t="s">
        <v>914</v>
      </c>
      <c r="H65" s="11" t="s">
        <v>122</v>
      </c>
      <c r="I65" s="11" t="s">
        <v>131</v>
      </c>
      <c r="J65" s="11" t="s">
        <v>132</v>
      </c>
      <c r="K65" s="9" t="str">
        <f>VLOOKUP(Таблица47[[#This Row],[Классификатор борда2]],Таблица25[],2,FALSE)</f>
        <v>РПС с ЦК: Акции и ДР</v>
      </c>
      <c r="L65" s="11"/>
      <c r="M65" s="11"/>
    </row>
    <row r="66" spans="1:13" ht="12" x14ac:dyDescent="0.25">
      <c r="A66" s="9" t="s">
        <v>262</v>
      </c>
      <c r="B66" s="85">
        <v>0.40972222222222227</v>
      </c>
      <c r="C66" s="85">
        <v>0.79165509259259259</v>
      </c>
      <c r="D66" s="40" t="s">
        <v>946</v>
      </c>
      <c r="E66" s="11" t="s">
        <v>185</v>
      </c>
      <c r="F66" s="112">
        <v>0.79166666666666663</v>
      </c>
      <c r="G66" s="11" t="s">
        <v>914</v>
      </c>
      <c r="H66" s="11" t="s">
        <v>122</v>
      </c>
      <c r="I66" s="11" t="s">
        <v>131</v>
      </c>
      <c r="J66" s="11" t="s">
        <v>133</v>
      </c>
      <c r="K66" s="9" t="str">
        <f>VLOOKUP(Таблица47[[#This Row],[Классификатор борда2]],Таблица25[],2,FALSE)</f>
        <v>РПС с ЦК: Паи</v>
      </c>
      <c r="L66" s="11"/>
      <c r="M66" s="11"/>
    </row>
    <row r="67" spans="1:13" ht="12" x14ac:dyDescent="0.25">
      <c r="A67" s="9" t="s">
        <v>262</v>
      </c>
      <c r="B67" s="85">
        <v>0.40972222222222227</v>
      </c>
      <c r="C67" s="85">
        <v>0.79165509259259259</v>
      </c>
      <c r="D67" s="40" t="s">
        <v>946</v>
      </c>
      <c r="E67" s="11" t="s">
        <v>185</v>
      </c>
      <c r="F67" s="112">
        <v>0.79166666666666663</v>
      </c>
      <c r="G67" s="11" t="s">
        <v>602</v>
      </c>
      <c r="H67" s="11" t="s">
        <v>122</v>
      </c>
      <c r="I67" s="11" t="s">
        <v>131</v>
      </c>
      <c r="J67" s="11" t="s">
        <v>788</v>
      </c>
      <c r="K67" s="9" t="str">
        <f>VLOOKUP(Таблица47[[#This Row],[Классификатор борда2]],Таблица25[],2,FALSE)</f>
        <v>РПС с ЦК: Паи (расч. в USD)</v>
      </c>
      <c r="L67" s="11"/>
      <c r="M67" s="11"/>
    </row>
    <row r="68" spans="1:13" ht="12" x14ac:dyDescent="0.25">
      <c r="A68" s="9" t="s">
        <v>262</v>
      </c>
      <c r="B68" s="85">
        <v>0.40972222222222227</v>
      </c>
      <c r="C68" s="85">
        <v>0.79165509259259259</v>
      </c>
      <c r="D68" s="40" t="s">
        <v>946</v>
      </c>
      <c r="E68" s="11" t="s">
        <v>185</v>
      </c>
      <c r="F68" s="112">
        <v>0.79166666666666663</v>
      </c>
      <c r="G68" s="11" t="s">
        <v>602</v>
      </c>
      <c r="H68" s="11" t="s">
        <v>122</v>
      </c>
      <c r="I68" s="11" t="s">
        <v>131</v>
      </c>
      <c r="J68" s="11" t="s">
        <v>797</v>
      </c>
      <c r="K68" s="9" t="str">
        <f>VLOOKUP(Таблица47[[#This Row],[Классификатор борда2]],Таблица25[],2,FALSE)</f>
        <v>РПС с ЦК: Паи (расч. в EUR)</v>
      </c>
      <c r="L68" s="11"/>
      <c r="M68" s="11"/>
    </row>
    <row r="69" spans="1:13" ht="12" x14ac:dyDescent="0.25">
      <c r="A69" s="9" t="s">
        <v>262</v>
      </c>
      <c r="B69" s="85">
        <v>0.40972222222222227</v>
      </c>
      <c r="C69" s="85">
        <v>0.79165509259259259</v>
      </c>
      <c r="D69" s="40" t="s">
        <v>946</v>
      </c>
      <c r="E69" s="11" t="s">
        <v>185</v>
      </c>
      <c r="F69" s="112">
        <v>0.79166666666666663</v>
      </c>
      <c r="G69" s="11" t="s">
        <v>914</v>
      </c>
      <c r="H69" s="11" t="s">
        <v>122</v>
      </c>
      <c r="I69" s="11" t="s">
        <v>131</v>
      </c>
      <c r="J69" s="11" t="s">
        <v>134</v>
      </c>
      <c r="K69" s="9" t="str">
        <f>VLOOKUP(Таблица47[[#This Row],[Классификатор борда2]],Таблица25[],2,FALSE)</f>
        <v>РПС с ЦК: ETF</v>
      </c>
      <c r="L69" s="11"/>
      <c r="M69" s="11"/>
    </row>
    <row r="70" spans="1:13" s="39" customFormat="1" ht="12" x14ac:dyDescent="0.25">
      <c r="A70" s="9" t="s">
        <v>262</v>
      </c>
      <c r="B70" s="85">
        <v>0.39583333333333331</v>
      </c>
      <c r="C70" s="85">
        <v>0.79165509259259259</v>
      </c>
      <c r="D70" s="40" t="s">
        <v>946</v>
      </c>
      <c r="E70" s="11" t="s">
        <v>185</v>
      </c>
      <c r="F70" s="112">
        <v>0.79166666666666663</v>
      </c>
      <c r="G70" s="11" t="s">
        <v>266</v>
      </c>
      <c r="H70" s="11" t="s">
        <v>122</v>
      </c>
      <c r="I70" s="11" t="s">
        <v>131</v>
      </c>
      <c r="J70" s="11" t="s">
        <v>135</v>
      </c>
      <c r="K70" s="9" t="str">
        <f>VLOOKUP(Таблица47[[#This Row],[Классификатор борда2]],Таблица25[],2,FALSE)</f>
        <v>РПС с ЦК: Облигации</v>
      </c>
      <c r="L70" s="11"/>
      <c r="M70" s="11"/>
    </row>
    <row r="71" spans="1:13" ht="12" x14ac:dyDescent="0.25">
      <c r="A71" s="9" t="s">
        <v>262</v>
      </c>
      <c r="B71" s="85">
        <v>0.40972222222222227</v>
      </c>
      <c r="C71" s="85">
        <v>0.79165509259259259</v>
      </c>
      <c r="D71" s="40" t="s">
        <v>946</v>
      </c>
      <c r="E71" s="11" t="s">
        <v>185</v>
      </c>
      <c r="F71" s="112">
        <v>0.79166666666666663</v>
      </c>
      <c r="G71" s="11" t="s">
        <v>602</v>
      </c>
      <c r="H71" s="11" t="s">
        <v>154</v>
      </c>
      <c r="I71" s="11" t="s">
        <v>131</v>
      </c>
      <c r="J71" s="11" t="s">
        <v>581</v>
      </c>
      <c r="K71" s="9" t="str">
        <f>VLOOKUP(Таблица47[[#This Row],[Классификатор борда2]],Таблица25[],2,FALSE)</f>
        <v>РПС с ЦК: Акции и ДР (расч. в EUR)</v>
      </c>
      <c r="L71" s="11"/>
      <c r="M71" s="11"/>
    </row>
    <row r="72" spans="1:13" ht="12" x14ac:dyDescent="0.25">
      <c r="A72" s="9" t="s">
        <v>262</v>
      </c>
      <c r="B72" s="85">
        <v>0.40972222222222227</v>
      </c>
      <c r="C72" s="85">
        <v>0.79165509259259259</v>
      </c>
      <c r="D72" s="40" t="s">
        <v>946</v>
      </c>
      <c r="E72" s="11" t="s">
        <v>185</v>
      </c>
      <c r="F72" s="112">
        <v>0.79166666666666663</v>
      </c>
      <c r="G72" s="11" t="s">
        <v>914</v>
      </c>
      <c r="H72" s="11" t="s">
        <v>253</v>
      </c>
      <c r="I72" s="11" t="s">
        <v>131</v>
      </c>
      <c r="J72" s="11" t="s">
        <v>884</v>
      </c>
      <c r="K72" s="9" t="str">
        <f>VLOOKUP(Таблица47[[#This Row],[Классификатор борда2]],Таблица25[],2,FALSE)</f>
        <v>РПС с ЦК: Паи (расч. в CNY)</v>
      </c>
      <c r="L72" s="11"/>
      <c r="M72" s="11"/>
    </row>
    <row r="73" spans="1:13" ht="12" x14ac:dyDescent="0.25">
      <c r="A73" s="9" t="s">
        <v>262</v>
      </c>
      <c r="B73" s="85">
        <v>0.40972222222222227</v>
      </c>
      <c r="C73" s="85">
        <v>0.79165509259259259</v>
      </c>
      <c r="D73" s="40" t="s">
        <v>946</v>
      </c>
      <c r="E73" s="11" t="s">
        <v>185</v>
      </c>
      <c r="F73" s="112">
        <v>0.79166666666666663</v>
      </c>
      <c r="G73" s="11" t="s">
        <v>602</v>
      </c>
      <c r="H73" s="11" t="s">
        <v>153</v>
      </c>
      <c r="I73" s="11" t="s">
        <v>131</v>
      </c>
      <c r="J73" s="11" t="s">
        <v>245</v>
      </c>
      <c r="K73" s="9" t="str">
        <f>VLOOKUP(Таблица47[[#This Row],[Классификатор борда2]],Таблица25[],2,FALSE)</f>
        <v>РПС с ЦК: ETF (расч. в USD)</v>
      </c>
      <c r="L73" s="11"/>
      <c r="M73" s="11"/>
    </row>
    <row r="74" spans="1:13" ht="12" x14ac:dyDescent="0.25">
      <c r="A74" s="9" t="s">
        <v>262</v>
      </c>
      <c r="B74" s="85">
        <v>0.40972222222222227</v>
      </c>
      <c r="C74" s="85">
        <v>0.79165509259259259</v>
      </c>
      <c r="D74" s="40" t="s">
        <v>946</v>
      </c>
      <c r="E74" s="11" t="s">
        <v>185</v>
      </c>
      <c r="F74" s="112">
        <v>0.79166666666666663</v>
      </c>
      <c r="G74" s="11" t="s">
        <v>602</v>
      </c>
      <c r="H74" s="11" t="s">
        <v>154</v>
      </c>
      <c r="I74" s="11" t="s">
        <v>131</v>
      </c>
      <c r="J74" s="11" t="s">
        <v>590</v>
      </c>
      <c r="K74" s="9" t="str">
        <f>VLOOKUP(Таблица47[[#This Row],[Классификатор борда2]],Таблица25[],2,FALSE)</f>
        <v>РПС с ЦК: ETF (расч. в EUR)</v>
      </c>
      <c r="L74" s="11"/>
      <c r="M74" s="11"/>
    </row>
    <row r="75" spans="1:13" ht="12" x14ac:dyDescent="0.25">
      <c r="A75" s="9" t="s">
        <v>262</v>
      </c>
      <c r="B75" s="85">
        <v>0.39583333333333331</v>
      </c>
      <c r="C75" s="85">
        <v>0.79165509259259259</v>
      </c>
      <c r="D75" s="40" t="s">
        <v>946</v>
      </c>
      <c r="E75" s="11" t="s">
        <v>185</v>
      </c>
      <c r="F75" s="112">
        <v>0.79166666666666663</v>
      </c>
      <c r="G75" s="11" t="s">
        <v>146</v>
      </c>
      <c r="H75" s="11" t="s">
        <v>153</v>
      </c>
      <c r="I75" s="11" t="s">
        <v>131</v>
      </c>
      <c r="J75" s="11" t="s">
        <v>246</v>
      </c>
      <c r="K75" s="9" t="str">
        <f>VLOOKUP(Таблица47[[#This Row],[Классификатор борда2]],Таблица25[],2,FALSE)</f>
        <v>РПС с ЦК: Облигации (расч. в USD)</v>
      </c>
      <c r="L75" s="11"/>
      <c r="M75" s="11"/>
    </row>
    <row r="76" spans="1:13" ht="12" x14ac:dyDescent="0.25">
      <c r="A76" s="9" t="s">
        <v>262</v>
      </c>
      <c r="B76" s="85">
        <v>0.39583333333333331</v>
      </c>
      <c r="C76" s="85">
        <v>0.79165509259259259</v>
      </c>
      <c r="D76" s="40" t="s">
        <v>946</v>
      </c>
      <c r="E76" s="11" t="s">
        <v>185</v>
      </c>
      <c r="F76" s="112">
        <v>0.79166666666666663</v>
      </c>
      <c r="G76" s="11" t="s">
        <v>146</v>
      </c>
      <c r="H76" s="11" t="s">
        <v>154</v>
      </c>
      <c r="I76" s="11" t="s">
        <v>131</v>
      </c>
      <c r="J76" s="11" t="s">
        <v>725</v>
      </c>
      <c r="K76" s="9" t="str">
        <f>VLOOKUP(Таблица47[[#This Row],[Классификатор борда2]],Таблица25[],2,FALSE)</f>
        <v>РПС с ЦК: Облигации (расч.EUR)</v>
      </c>
      <c r="L76" s="11"/>
      <c r="M76" s="11"/>
    </row>
    <row r="77" spans="1:13" ht="12" x14ac:dyDescent="0.25">
      <c r="A77" s="9" t="s">
        <v>262</v>
      </c>
      <c r="B77" s="85">
        <v>0.39583333333333331</v>
      </c>
      <c r="C77" s="85">
        <v>0.79165509259259259</v>
      </c>
      <c r="D77" s="40" t="s">
        <v>946</v>
      </c>
      <c r="E77" s="11"/>
      <c r="F77" s="112">
        <v>0.79166666666666663</v>
      </c>
      <c r="G77" s="11" t="s">
        <v>602</v>
      </c>
      <c r="H77" s="11" t="s">
        <v>253</v>
      </c>
      <c r="I77" s="11" t="s">
        <v>131</v>
      </c>
      <c r="J77" s="11" t="s">
        <v>855</v>
      </c>
      <c r="K77" s="9" t="str">
        <f>VLOOKUP(Таблица47[[#This Row],[Классификатор борда2]],Таблица25[],2,FALSE)</f>
        <v>РПС с ЦК: Облигации (расч.CNY)</v>
      </c>
      <c r="L77" s="11"/>
      <c r="M77" s="11"/>
    </row>
    <row r="78" spans="1:13" ht="12" x14ac:dyDescent="0.25">
      <c r="A78" s="9" t="s">
        <v>954</v>
      </c>
      <c r="B78" s="85">
        <v>0.39583333333333331</v>
      </c>
      <c r="C78" s="85">
        <v>0.79165509259259259</v>
      </c>
      <c r="D78" s="40" t="s">
        <v>953</v>
      </c>
      <c r="E78" s="11" t="s">
        <v>185</v>
      </c>
      <c r="F78" s="112">
        <v>0.79166666666666663</v>
      </c>
      <c r="G78" s="11" t="s">
        <v>266</v>
      </c>
      <c r="H78" s="11" t="s">
        <v>122</v>
      </c>
      <c r="I78" s="11" t="s">
        <v>131</v>
      </c>
      <c r="J78" s="11" t="s">
        <v>735</v>
      </c>
      <c r="K78" s="9" t="str">
        <f>VLOOKUP(Таблица47[[#This Row],[Классификатор борда2]],Таблица25[],2,FALSE)</f>
        <v>РПС с ЦК: Д Облигации</v>
      </c>
      <c r="L78" s="11"/>
      <c r="M78" s="11"/>
    </row>
    <row r="79" spans="1:13" ht="12" x14ac:dyDescent="0.25">
      <c r="A79" s="9" t="s">
        <v>954</v>
      </c>
      <c r="B79" s="85">
        <v>0.39583333333333331</v>
      </c>
      <c r="C79" s="85">
        <v>0.79165509259259259</v>
      </c>
      <c r="D79" s="40" t="s">
        <v>953</v>
      </c>
      <c r="E79" s="11" t="s">
        <v>185</v>
      </c>
      <c r="F79" s="112">
        <v>0.79166666666666663</v>
      </c>
      <c r="G79" s="11" t="s">
        <v>146</v>
      </c>
      <c r="H79" s="11" t="s">
        <v>154</v>
      </c>
      <c r="I79" s="11" t="s">
        <v>131</v>
      </c>
      <c r="J79" s="11" t="s">
        <v>737</v>
      </c>
      <c r="K79" s="9" t="str">
        <f>VLOOKUP(Таблица47[[#This Row],[Классификатор борда2]],Таблица25[],2,FALSE)</f>
        <v>РПС с ЦК: Д Облигации (расч.EUR)</v>
      </c>
      <c r="L79" s="11"/>
      <c r="M79" s="11"/>
    </row>
    <row r="80" spans="1:13" ht="12" x14ac:dyDescent="0.25">
      <c r="A80" s="9" t="s">
        <v>954</v>
      </c>
      <c r="B80" s="85">
        <v>0.39583333333333331</v>
      </c>
      <c r="C80" s="85">
        <v>0.79165509259259259</v>
      </c>
      <c r="D80" s="40" t="s">
        <v>953</v>
      </c>
      <c r="E80" s="11" t="s">
        <v>185</v>
      </c>
      <c r="F80" s="112">
        <v>0.79166666666666663</v>
      </c>
      <c r="G80" s="11" t="s">
        <v>146</v>
      </c>
      <c r="H80" s="11" t="s">
        <v>153</v>
      </c>
      <c r="I80" s="11" t="s">
        <v>131</v>
      </c>
      <c r="J80" s="11" t="s">
        <v>739</v>
      </c>
      <c r="K80" s="9" t="str">
        <f>VLOOKUP(Таблица47[[#This Row],[Классификатор борда2]],Таблица25[],2,FALSE)</f>
        <v>РПС с ЦК: Д Облигации (расч.USD)</v>
      </c>
      <c r="L80" s="11"/>
      <c r="M80" s="11"/>
    </row>
    <row r="81" spans="1:13" ht="12" x14ac:dyDescent="0.25">
      <c r="A81" s="115"/>
      <c r="B81" s="116"/>
      <c r="C81" s="116"/>
      <c r="D81" s="117"/>
      <c r="E81" s="115"/>
      <c r="F81" s="118"/>
      <c r="G81" s="115"/>
      <c r="H81" s="115"/>
      <c r="I81" s="115"/>
      <c r="J81" s="115"/>
      <c r="K81" s="9"/>
      <c r="L81" s="11"/>
      <c r="M81" s="11"/>
    </row>
    <row r="82" spans="1:13" ht="12" x14ac:dyDescent="0.25">
      <c r="A82" s="11" t="s">
        <v>66</v>
      </c>
      <c r="B82" s="86">
        <v>0.41666666666666669</v>
      </c>
      <c r="C82" s="85">
        <v>0.79165509259259259</v>
      </c>
      <c r="D82" s="40" t="s">
        <v>139</v>
      </c>
      <c r="E82" s="11" t="s">
        <v>185</v>
      </c>
      <c r="F82" s="112">
        <v>0.79166666666666663</v>
      </c>
      <c r="G82" s="11" t="s">
        <v>136</v>
      </c>
      <c r="H82" s="11" t="s">
        <v>122</v>
      </c>
      <c r="I82" s="11" t="s">
        <v>137</v>
      </c>
      <c r="J82" s="11" t="s">
        <v>138</v>
      </c>
      <c r="K82" s="9" t="str">
        <f>VLOOKUP(Таблица47[[#This Row],[Классификатор борда2]],Таблица25[],2,FALSE)</f>
        <v>РЕПО с ЦК 1 день</v>
      </c>
      <c r="L82" s="11"/>
      <c r="M82" s="11"/>
    </row>
    <row r="83" spans="1:13" ht="12" x14ac:dyDescent="0.25">
      <c r="A83" s="11" t="s">
        <v>66</v>
      </c>
      <c r="B83" s="86">
        <v>0.41666666666666669</v>
      </c>
      <c r="C83" s="85">
        <v>0.79165509259259259</v>
      </c>
      <c r="D83" s="40" t="s">
        <v>139</v>
      </c>
      <c r="E83" s="11" t="s">
        <v>185</v>
      </c>
      <c r="F83" s="112">
        <v>0.79166666666666663</v>
      </c>
      <c r="G83" s="11" t="s">
        <v>267</v>
      </c>
      <c r="H83" s="11" t="s">
        <v>122</v>
      </c>
      <c r="I83" s="11" t="s">
        <v>137</v>
      </c>
      <c r="J83" s="11" t="s">
        <v>258</v>
      </c>
      <c r="K83" s="9" t="str">
        <f>VLOOKUP(Таблица47[[#This Row],[Классификатор борда2]],Таблица25[],2,FALSE)</f>
        <v>РЕПО с ЦК 7 дн.</v>
      </c>
      <c r="L83" s="11"/>
      <c r="M83" s="11"/>
    </row>
    <row r="84" spans="1:13" ht="12" x14ac:dyDescent="0.25">
      <c r="A84" s="11" t="s">
        <v>66</v>
      </c>
      <c r="B84" s="86">
        <v>0.41666666666666669</v>
      </c>
      <c r="C84" s="85">
        <v>0.79165509259259259</v>
      </c>
      <c r="D84" s="40" t="s">
        <v>139</v>
      </c>
      <c r="E84" s="11" t="s">
        <v>185</v>
      </c>
      <c r="F84" s="112">
        <v>0.79166666666666663</v>
      </c>
      <c r="G84" s="11" t="s">
        <v>136</v>
      </c>
      <c r="H84" s="11" t="s">
        <v>153</v>
      </c>
      <c r="I84" s="11" t="s">
        <v>137</v>
      </c>
      <c r="J84" s="11" t="s">
        <v>256</v>
      </c>
      <c r="K84" s="9" t="str">
        <f>VLOOKUP(Таблица47[[#This Row],[Классификатор борда2]],Таблица25[],2,FALSE)</f>
        <v>РЕПО с ЦК 1 день (расч. в USD)</v>
      </c>
      <c r="L84" s="11"/>
      <c r="M84" s="11"/>
    </row>
    <row r="85" spans="1:13" ht="12" x14ac:dyDescent="0.25">
      <c r="A85" s="11" t="s">
        <v>66</v>
      </c>
      <c r="B85" s="86">
        <v>0.41666666666666669</v>
      </c>
      <c r="C85" s="85">
        <v>0.79165509259259259</v>
      </c>
      <c r="D85" s="40" t="s">
        <v>139</v>
      </c>
      <c r="E85" s="11" t="s">
        <v>185</v>
      </c>
      <c r="F85" s="112">
        <v>0.79166666666666663</v>
      </c>
      <c r="G85" s="11" t="s">
        <v>267</v>
      </c>
      <c r="H85" s="11" t="s">
        <v>153</v>
      </c>
      <c r="I85" s="11" t="s">
        <v>137</v>
      </c>
      <c r="J85" s="11" t="s">
        <v>275</v>
      </c>
      <c r="K85" s="9" t="str">
        <f>VLOOKUP(Таблица47[[#This Row],[Классификатор борда2]],Таблица25[],2,FALSE)</f>
        <v>РЕПО с ЦК 7 дн. (расч. в USD)</v>
      </c>
      <c r="L85" s="11"/>
      <c r="M85" s="11"/>
    </row>
    <row r="86" spans="1:13" ht="12" x14ac:dyDescent="0.25">
      <c r="A86" s="11" t="s">
        <v>66</v>
      </c>
      <c r="B86" s="86">
        <v>0.41666666666666669</v>
      </c>
      <c r="C86" s="85">
        <v>0.79165509259259259</v>
      </c>
      <c r="D86" s="40" t="s">
        <v>139</v>
      </c>
      <c r="E86" s="11" t="s">
        <v>185</v>
      </c>
      <c r="F86" s="112">
        <v>0.79166666666666663</v>
      </c>
      <c r="G86" s="11" t="s">
        <v>136</v>
      </c>
      <c r="H86" s="11" t="s">
        <v>154</v>
      </c>
      <c r="I86" s="11" t="s">
        <v>137</v>
      </c>
      <c r="J86" s="11" t="s">
        <v>257</v>
      </c>
      <c r="K86" s="9" t="str">
        <f>VLOOKUP(Таблица47[[#This Row],[Классификатор борда2]],Таблица25[],2,FALSE)</f>
        <v>РЕПО с ЦК 1 день (расч. в EUR)</v>
      </c>
      <c r="L86" s="11"/>
      <c r="M86" s="11"/>
    </row>
    <row r="87" spans="1:13" s="39" customFormat="1" ht="12" x14ac:dyDescent="0.25">
      <c r="A87" s="11" t="s">
        <v>66</v>
      </c>
      <c r="B87" s="86">
        <v>0.41666666666666669</v>
      </c>
      <c r="C87" s="85">
        <v>0.79165509259259259</v>
      </c>
      <c r="D87" s="40" t="s">
        <v>139</v>
      </c>
      <c r="E87" s="11" t="s">
        <v>185</v>
      </c>
      <c r="F87" s="112">
        <v>0.79166666666666663</v>
      </c>
      <c r="G87" s="11" t="s">
        <v>267</v>
      </c>
      <c r="H87" s="11" t="s">
        <v>154</v>
      </c>
      <c r="I87" s="11" t="s">
        <v>137</v>
      </c>
      <c r="J87" s="11" t="s">
        <v>276</v>
      </c>
      <c r="K87" s="9" t="str">
        <f>VLOOKUP(Таблица47[[#This Row],[Классификатор борда2]],Таблица25[],2,FALSE)</f>
        <v>РЕПО с ЦК 7 дн. (расч. в EUR)</v>
      </c>
      <c r="L87" s="11"/>
      <c r="M87" s="11"/>
    </row>
    <row r="88" spans="1:13" s="39" customFormat="1" ht="12" x14ac:dyDescent="0.25">
      <c r="A88" s="11" t="s">
        <v>66</v>
      </c>
      <c r="B88" s="86">
        <v>0.41666666666666669</v>
      </c>
      <c r="C88" s="85">
        <v>0.45832175925925928</v>
      </c>
      <c r="D88" s="40" t="s">
        <v>139</v>
      </c>
      <c r="E88" s="11" t="s">
        <v>185</v>
      </c>
      <c r="F88" s="112">
        <v>0.79166666666666663</v>
      </c>
      <c r="G88" s="11" t="s">
        <v>136</v>
      </c>
      <c r="H88" s="11" t="s">
        <v>253</v>
      </c>
      <c r="I88" s="11" t="s">
        <v>137</v>
      </c>
      <c r="J88" s="11" t="s">
        <v>864</v>
      </c>
      <c r="K88" s="9" t="str">
        <f>VLOOKUP(Таблица47[[#This Row],[Классификатор борда2]],Таблица25[],2,FALSE)</f>
        <v>РЕПО с ЦК 1 день (расч. в CNY)</v>
      </c>
      <c r="L88" s="11"/>
      <c r="M88" s="11"/>
    </row>
    <row r="89" spans="1:13" s="39" customFormat="1" ht="36" x14ac:dyDescent="0.25">
      <c r="A89" s="11" t="s">
        <v>66</v>
      </c>
      <c r="B89" s="85">
        <v>0.39583333333333331</v>
      </c>
      <c r="C89" s="85">
        <v>0.79165509259259259</v>
      </c>
      <c r="D89" s="40" t="s">
        <v>141</v>
      </c>
      <c r="E89" s="11" t="s">
        <v>185</v>
      </c>
      <c r="F89" s="112">
        <v>0.79166666666666663</v>
      </c>
      <c r="G89" s="40" t="s">
        <v>455</v>
      </c>
      <c r="H89" s="11" t="s">
        <v>122</v>
      </c>
      <c r="I89" s="11" t="s">
        <v>137</v>
      </c>
      <c r="J89" s="11" t="s">
        <v>140</v>
      </c>
      <c r="K89" s="9" t="str">
        <f>VLOOKUP(Таблица47[[#This Row],[Классификатор борда2]],Таблица25[],2,FALSE)</f>
        <v>РЕПО с ЦК адресное</v>
      </c>
      <c r="L89" s="11"/>
      <c r="M89" s="11"/>
    </row>
    <row r="90" spans="1:13" s="39" customFormat="1" ht="36" x14ac:dyDescent="0.25">
      <c r="A90" s="11" t="s">
        <v>66</v>
      </c>
      <c r="B90" s="85">
        <v>0.39583333333333331</v>
      </c>
      <c r="C90" s="85">
        <v>0.79165509259259259</v>
      </c>
      <c r="D90" s="40" t="s">
        <v>141</v>
      </c>
      <c r="E90" s="11" t="s">
        <v>185</v>
      </c>
      <c r="F90" s="112">
        <v>0.79166666666666663</v>
      </c>
      <c r="G90" s="40" t="s">
        <v>455</v>
      </c>
      <c r="H90" s="11" t="s">
        <v>153</v>
      </c>
      <c r="I90" s="11" t="s">
        <v>137</v>
      </c>
      <c r="J90" s="11" t="s">
        <v>259</v>
      </c>
      <c r="K90" s="9" t="str">
        <f>VLOOKUP(Таблица47[[#This Row],[Классификатор борда2]],Таблица25[],2,FALSE)</f>
        <v>РЕПО с ЦК адр. (расч. в USD)</v>
      </c>
      <c r="L90" s="11"/>
      <c r="M90" s="11"/>
    </row>
    <row r="91" spans="1:13" s="39" customFormat="1" ht="36" x14ac:dyDescent="0.25">
      <c r="A91" s="11" t="s">
        <v>66</v>
      </c>
      <c r="B91" s="85">
        <v>0.39583333333333331</v>
      </c>
      <c r="C91" s="85">
        <v>0.79165509259259259</v>
      </c>
      <c r="D91" s="40" t="s">
        <v>141</v>
      </c>
      <c r="E91" s="11" t="s">
        <v>185</v>
      </c>
      <c r="F91" s="112">
        <v>0.79166666666666663</v>
      </c>
      <c r="G91" s="40" t="s">
        <v>455</v>
      </c>
      <c r="H91" s="11" t="s">
        <v>154</v>
      </c>
      <c r="I91" s="11" t="s">
        <v>137</v>
      </c>
      <c r="J91" s="11" t="s">
        <v>260</v>
      </c>
      <c r="K91" s="9" t="str">
        <f>VLOOKUP(Таблица47[[#This Row],[Классификатор борда2]],Таблица25[],2,FALSE)</f>
        <v>РЕПО с ЦК адр.(расч. в EUR)</v>
      </c>
      <c r="L91" s="11"/>
      <c r="M91" s="11"/>
    </row>
    <row r="92" spans="1:13" s="39" customFormat="1" ht="36" x14ac:dyDescent="0.25">
      <c r="A92" s="11" t="s">
        <v>66</v>
      </c>
      <c r="B92" s="85">
        <v>0.39583333333333331</v>
      </c>
      <c r="C92" s="85">
        <v>0.45832175925925928</v>
      </c>
      <c r="D92" s="40" t="s">
        <v>141</v>
      </c>
      <c r="E92" s="11" t="s">
        <v>185</v>
      </c>
      <c r="F92" s="112">
        <v>0.79166666666666663</v>
      </c>
      <c r="G92" s="40" t="s">
        <v>455</v>
      </c>
      <c r="H92" s="11" t="s">
        <v>253</v>
      </c>
      <c r="I92" s="11" t="s">
        <v>137</v>
      </c>
      <c r="J92" s="11" t="s">
        <v>621</v>
      </c>
      <c r="K92" s="9" t="str">
        <f>VLOOKUP(Таблица47[[#This Row],[Классификатор борда2]],Таблица25[],2,FALSE)</f>
        <v>РЕПО с ЦК адр. (расч. в CNY)</v>
      </c>
      <c r="L92" s="11"/>
      <c r="M92" s="11"/>
    </row>
    <row r="93" spans="1:13" s="39" customFormat="1" ht="12" x14ac:dyDescent="0.25">
      <c r="A93" s="11" t="s">
        <v>66</v>
      </c>
      <c r="B93" s="87"/>
      <c r="C93" s="87"/>
      <c r="D93" s="93" t="s">
        <v>185</v>
      </c>
      <c r="E93" s="119" t="s">
        <v>185</v>
      </c>
      <c r="F93" s="120"/>
      <c r="G93" s="119"/>
      <c r="H93" s="11" t="s">
        <v>122</v>
      </c>
      <c r="I93" s="11" t="s">
        <v>137</v>
      </c>
      <c r="J93" s="11" t="s">
        <v>142</v>
      </c>
      <c r="K93" s="9" t="str">
        <f>VLOOKUP(Таблица47[[#This Row],[Классификатор борда2]],Таблица25[],2,FALSE)</f>
        <v>Возврат выплат</v>
      </c>
      <c r="L93" s="11"/>
      <c r="M93" s="11"/>
    </row>
    <row r="94" spans="1:13" ht="12" x14ac:dyDescent="0.25">
      <c r="A94" s="11" t="s">
        <v>66</v>
      </c>
      <c r="B94" s="87"/>
      <c r="C94" s="87"/>
      <c r="D94" s="93"/>
      <c r="E94" s="119"/>
      <c r="F94" s="120"/>
      <c r="G94" s="119"/>
      <c r="H94" s="11" t="s">
        <v>153</v>
      </c>
      <c r="I94" s="11" t="s">
        <v>137</v>
      </c>
      <c r="J94" s="11" t="s">
        <v>268</v>
      </c>
      <c r="K94" s="9" t="str">
        <f>VLOOKUP(Таблица47[[#This Row],[Классификатор борда2]],Таблица25[],2,FALSE)</f>
        <v>Возврат выплат (USD)</v>
      </c>
      <c r="L94" s="11"/>
      <c r="M94" s="11"/>
    </row>
    <row r="95" spans="1:13" ht="12" x14ac:dyDescent="0.25">
      <c r="A95" s="11" t="s">
        <v>66</v>
      </c>
      <c r="B95" s="87"/>
      <c r="C95" s="87"/>
      <c r="D95" s="93"/>
      <c r="E95" s="119"/>
      <c r="F95" s="120"/>
      <c r="G95" s="119"/>
      <c r="H95" s="11" t="s">
        <v>154</v>
      </c>
      <c r="I95" s="11" t="s">
        <v>137</v>
      </c>
      <c r="J95" s="11" t="s">
        <v>269</v>
      </c>
      <c r="K95" s="9" t="str">
        <f>VLOOKUP(Таблица47[[#This Row],[Классификатор борда2]],Таблица25[],2,FALSE)</f>
        <v xml:space="preserve">Возврат выплат (EUR)    </v>
      </c>
      <c r="L95" s="11"/>
      <c r="M95" s="11"/>
    </row>
    <row r="96" spans="1:13" ht="13.8" x14ac:dyDescent="0.3">
      <c r="A96" s="41" t="s">
        <v>351</v>
      </c>
      <c r="B96" s="88">
        <v>0.41666666666666669</v>
      </c>
      <c r="C96" s="89">
        <v>0.79165509259259259</v>
      </c>
      <c r="D96" s="81" t="s">
        <v>139</v>
      </c>
      <c r="E96" s="121"/>
      <c r="F96" s="122">
        <v>0.79166666666666663</v>
      </c>
      <c r="G96" s="41" t="s">
        <v>136</v>
      </c>
      <c r="H96" s="41" t="s">
        <v>122</v>
      </c>
      <c r="I96" s="41" t="s">
        <v>350</v>
      </c>
      <c r="J96" s="73" t="s">
        <v>362</v>
      </c>
      <c r="K96" s="9" t="str">
        <f>VLOOKUP(Таблица47[[#This Row],[Классификатор борда2]],Таблица25[],2,FALSE)</f>
        <v>РЕПО с ЦК с КСУ 1 день</v>
      </c>
      <c r="L96" s="147"/>
      <c r="M96" s="147"/>
    </row>
    <row r="97" spans="1:13" ht="13.8" x14ac:dyDescent="0.3">
      <c r="A97" s="41" t="s">
        <v>351</v>
      </c>
      <c r="B97" s="88">
        <v>0.41666666666666669</v>
      </c>
      <c r="C97" s="89">
        <v>0.79165509259259259</v>
      </c>
      <c r="D97" s="81" t="s">
        <v>139</v>
      </c>
      <c r="E97" s="121"/>
      <c r="F97" s="122">
        <v>0.79166666666666663</v>
      </c>
      <c r="G97" s="41" t="s">
        <v>267</v>
      </c>
      <c r="H97" s="41" t="s">
        <v>122</v>
      </c>
      <c r="I97" s="41" t="s">
        <v>350</v>
      </c>
      <c r="J97" s="73" t="s">
        <v>361</v>
      </c>
      <c r="K97" s="9" t="str">
        <f>VLOOKUP(Таблица47[[#This Row],[Классификатор борда2]],Таблица25[],2,FALSE)</f>
        <v>РЕПО с ЦК с КСУ 7 дн.</v>
      </c>
      <c r="L97" s="147"/>
      <c r="M97" s="147"/>
    </row>
    <row r="98" spans="1:13" ht="13.8" x14ac:dyDescent="0.3">
      <c r="A98" s="41" t="s">
        <v>351</v>
      </c>
      <c r="B98" s="88">
        <v>0.41666666666666669</v>
      </c>
      <c r="C98" s="89">
        <v>0.79165509259259259</v>
      </c>
      <c r="D98" s="81" t="s">
        <v>139</v>
      </c>
      <c r="E98" s="121"/>
      <c r="F98" s="122">
        <v>0.79166666666666663</v>
      </c>
      <c r="G98" s="41" t="s">
        <v>360</v>
      </c>
      <c r="H98" s="41" t="s">
        <v>122</v>
      </c>
      <c r="I98" s="41" t="s">
        <v>350</v>
      </c>
      <c r="J98" s="73" t="s">
        <v>359</v>
      </c>
      <c r="K98" s="9" t="str">
        <f>VLOOKUP(Таблица47[[#This Row],[Классификатор борда2]],Таблица25[],2,FALSE)</f>
        <v>РЕПО с ЦК с КСУ 14 дн.</v>
      </c>
      <c r="L98" s="147"/>
      <c r="M98" s="147"/>
    </row>
    <row r="99" spans="1:13" ht="13.8" x14ac:dyDescent="0.3">
      <c r="A99" s="41" t="s">
        <v>351</v>
      </c>
      <c r="B99" s="88">
        <v>0.41666666666666669</v>
      </c>
      <c r="C99" s="89">
        <v>0.79165509259259259</v>
      </c>
      <c r="D99" s="81" t="s">
        <v>139</v>
      </c>
      <c r="E99" s="121"/>
      <c r="F99" s="122">
        <v>0.79166666666666663</v>
      </c>
      <c r="G99" s="41" t="s">
        <v>358</v>
      </c>
      <c r="H99" s="41" t="s">
        <v>122</v>
      </c>
      <c r="I99" s="41" t="s">
        <v>350</v>
      </c>
      <c r="J99" s="73" t="s">
        <v>357</v>
      </c>
      <c r="K99" s="9" t="str">
        <f>VLOOKUP(Таблица47[[#This Row],[Классификатор борда2]],Таблица25[],2,FALSE)</f>
        <v>РЕПО с ЦК с КСУ 1 месяц</v>
      </c>
      <c r="L99" s="147"/>
      <c r="M99" s="147"/>
    </row>
    <row r="100" spans="1:13" ht="13.8" x14ac:dyDescent="0.3">
      <c r="A100" s="41" t="s">
        <v>351</v>
      </c>
      <c r="B100" s="88">
        <v>0.41666666666666669</v>
      </c>
      <c r="C100" s="89">
        <v>0.79165509259259259</v>
      </c>
      <c r="D100" s="81" t="s">
        <v>139</v>
      </c>
      <c r="E100" s="121"/>
      <c r="F100" s="122">
        <v>0.79166666666666663</v>
      </c>
      <c r="G100" s="41" t="s">
        <v>356</v>
      </c>
      <c r="H100" s="41" t="s">
        <v>122</v>
      </c>
      <c r="I100" s="41" t="s">
        <v>350</v>
      </c>
      <c r="J100" s="73" t="s">
        <v>355</v>
      </c>
      <c r="K100" s="9" t="str">
        <f>VLOOKUP(Таблица47[[#This Row],[Классификатор борда2]],Таблица25[],2,FALSE)</f>
        <v>РЕПО с ЦК с КСУ 2 месяца</v>
      </c>
      <c r="L100" s="147"/>
      <c r="M100" s="147"/>
    </row>
    <row r="101" spans="1:13" ht="13.8" x14ac:dyDescent="0.3">
      <c r="A101" s="41" t="s">
        <v>351</v>
      </c>
      <c r="B101" s="88">
        <v>0.41666666666666669</v>
      </c>
      <c r="C101" s="89">
        <v>0.79165509259259259</v>
      </c>
      <c r="D101" s="81" t="s">
        <v>139</v>
      </c>
      <c r="E101" s="121"/>
      <c r="F101" s="122">
        <v>0.79166666666666663</v>
      </c>
      <c r="G101" s="41" t="s">
        <v>354</v>
      </c>
      <c r="H101" s="41" t="s">
        <v>122</v>
      </c>
      <c r="I101" s="41" t="s">
        <v>350</v>
      </c>
      <c r="J101" s="73" t="s">
        <v>353</v>
      </c>
      <c r="K101" s="9" t="str">
        <f>VLOOKUP(Таблица47[[#This Row],[Классификатор борда2]],Таблица25[],2,FALSE)</f>
        <v>РЕПО с ЦК с КСУ 3 месяца</v>
      </c>
      <c r="L101" s="147"/>
      <c r="M101" s="147"/>
    </row>
    <row r="102" spans="1:13" ht="13.8" x14ac:dyDescent="0.3">
      <c r="A102" s="41" t="s">
        <v>351</v>
      </c>
      <c r="B102" s="88">
        <v>0.41666666666666669</v>
      </c>
      <c r="C102" s="89">
        <v>0.79165509259259259</v>
      </c>
      <c r="D102" s="81" t="s">
        <v>139</v>
      </c>
      <c r="E102" s="11"/>
      <c r="F102" s="122">
        <v>0.79166666666666663</v>
      </c>
      <c r="G102" s="41" t="s">
        <v>466</v>
      </c>
      <c r="H102" s="41" t="s">
        <v>122</v>
      </c>
      <c r="I102" s="41" t="s">
        <v>350</v>
      </c>
      <c r="J102" s="73" t="s">
        <v>485</v>
      </c>
      <c r="K102" s="9" t="str">
        <f>VLOOKUP(Таблица47[[#This Row],[Классификатор борда2]],Таблица25[],2,FALSE)</f>
        <v>РЕПО с ЦК с КСУ 6 месяцев</v>
      </c>
      <c r="L102" s="147"/>
      <c r="M102" s="147"/>
    </row>
    <row r="103" spans="1:13" ht="13.8" x14ac:dyDescent="0.3">
      <c r="A103" s="41" t="s">
        <v>351</v>
      </c>
      <c r="B103" s="88">
        <v>0.41666666666666669</v>
      </c>
      <c r="C103" s="89">
        <v>0.79165509259259259</v>
      </c>
      <c r="D103" s="81" t="s">
        <v>139</v>
      </c>
      <c r="E103" s="11"/>
      <c r="F103" s="122">
        <v>0.79166666666666663</v>
      </c>
      <c r="G103" s="41" t="s">
        <v>467</v>
      </c>
      <c r="H103" s="41" t="s">
        <v>122</v>
      </c>
      <c r="I103" s="41" t="s">
        <v>350</v>
      </c>
      <c r="J103" s="73" t="s">
        <v>486</v>
      </c>
      <c r="K103" s="9" t="str">
        <f>VLOOKUP(Таблица47[[#This Row],[Классификатор борда2]],Таблица25[],2,FALSE)</f>
        <v>РЕПО С ЦК с КСУ 1 год</v>
      </c>
      <c r="L103" s="147"/>
      <c r="M103" s="147"/>
    </row>
    <row r="104" spans="1:13" ht="84.6" x14ac:dyDescent="0.3">
      <c r="A104" s="41" t="s">
        <v>351</v>
      </c>
      <c r="B104" s="88">
        <v>0.39583333333333331</v>
      </c>
      <c r="C104" s="89">
        <v>0.79165509259259259</v>
      </c>
      <c r="D104" s="81" t="s">
        <v>141</v>
      </c>
      <c r="E104" s="121"/>
      <c r="F104" s="122">
        <v>0.79166666666666663</v>
      </c>
      <c r="G104" s="81" t="s">
        <v>450</v>
      </c>
      <c r="H104" s="41" t="s">
        <v>122</v>
      </c>
      <c r="I104" s="41" t="s">
        <v>350</v>
      </c>
      <c r="J104" s="73" t="s">
        <v>352</v>
      </c>
      <c r="K104" s="9" t="str">
        <f>VLOOKUP(Таблица47[[#This Row],[Классификатор борда2]],Таблица25[],2,FALSE)</f>
        <v>РЕПО с ЦК с КСУ адресное</v>
      </c>
      <c r="L104" s="147"/>
      <c r="M104" s="147"/>
    </row>
    <row r="105" spans="1:13" ht="13.95" customHeight="1" x14ac:dyDescent="0.25">
      <c r="A105" s="41" t="s">
        <v>351</v>
      </c>
      <c r="B105" s="88">
        <v>0.41666666666666669</v>
      </c>
      <c r="C105" s="89">
        <v>0.79165509259259259</v>
      </c>
      <c r="D105" s="81" t="s">
        <v>464</v>
      </c>
      <c r="E105" s="11"/>
      <c r="F105" s="122">
        <v>0.79166666666666663</v>
      </c>
      <c r="G105" s="41" t="s">
        <v>136</v>
      </c>
      <c r="H105" s="41" t="s">
        <v>153</v>
      </c>
      <c r="I105" s="41" t="s">
        <v>350</v>
      </c>
      <c r="J105" s="41" t="s">
        <v>468</v>
      </c>
      <c r="K105" s="9" t="str">
        <f>VLOOKUP(Таблица47[[#This Row],[Классификатор борда2]],Таблица25[],2,FALSE)</f>
        <v>РЕПО с ЦК с КСУ 1 день (USD)</v>
      </c>
      <c r="L105" s="11"/>
      <c r="M105" s="11"/>
    </row>
    <row r="106" spans="1:13" ht="13.95" customHeight="1" x14ac:dyDescent="0.25">
      <c r="A106" s="41" t="s">
        <v>351</v>
      </c>
      <c r="B106" s="88">
        <v>0.41666666666666669</v>
      </c>
      <c r="C106" s="89">
        <v>0.79165509259259259</v>
      </c>
      <c r="D106" s="81" t="s">
        <v>464</v>
      </c>
      <c r="E106" s="11"/>
      <c r="F106" s="122">
        <v>0.79166666666666663</v>
      </c>
      <c r="G106" s="41" t="s">
        <v>267</v>
      </c>
      <c r="H106" s="41" t="s">
        <v>153</v>
      </c>
      <c r="I106" s="41" t="s">
        <v>350</v>
      </c>
      <c r="J106" s="41" t="s">
        <v>469</v>
      </c>
      <c r="K106" s="9" t="str">
        <f>VLOOKUP(Таблица47[[#This Row],[Классификатор борда2]],Таблица25[],2,FALSE)</f>
        <v>РЕПО с ЦК с КСУ 7 дн. (USD)</v>
      </c>
      <c r="L106" s="11"/>
      <c r="M106" s="11"/>
    </row>
    <row r="107" spans="1:13" ht="13.95" customHeight="1" x14ac:dyDescent="0.25">
      <c r="A107" s="41" t="s">
        <v>351</v>
      </c>
      <c r="B107" s="88">
        <v>0.41666666666666669</v>
      </c>
      <c r="C107" s="89">
        <v>0.79165509259259259</v>
      </c>
      <c r="D107" s="81" t="s">
        <v>464</v>
      </c>
      <c r="E107" s="11"/>
      <c r="F107" s="122">
        <v>0.79166666666666663</v>
      </c>
      <c r="G107" s="41" t="s">
        <v>360</v>
      </c>
      <c r="H107" s="41" t="s">
        <v>153</v>
      </c>
      <c r="I107" s="41" t="s">
        <v>350</v>
      </c>
      <c r="J107" s="41" t="s">
        <v>470</v>
      </c>
      <c r="K107" s="9" t="str">
        <f>VLOOKUP(Таблица47[[#This Row],[Классификатор борда2]],Таблица25[],2,FALSE)</f>
        <v>РЕПО с ЦК с КСУ 14 дн. (USD)</v>
      </c>
      <c r="L107" s="11"/>
      <c r="M107" s="11"/>
    </row>
    <row r="108" spans="1:13" ht="13.95" customHeight="1" x14ac:dyDescent="0.25">
      <c r="A108" s="41" t="s">
        <v>351</v>
      </c>
      <c r="B108" s="88">
        <v>0.41666666666666669</v>
      </c>
      <c r="C108" s="89">
        <v>0.79165509259259259</v>
      </c>
      <c r="D108" s="81" t="s">
        <v>464</v>
      </c>
      <c r="E108" s="11"/>
      <c r="F108" s="122">
        <v>0.79166666666666663</v>
      </c>
      <c r="G108" s="41" t="s">
        <v>358</v>
      </c>
      <c r="H108" s="41" t="s">
        <v>153</v>
      </c>
      <c r="I108" s="41" t="s">
        <v>350</v>
      </c>
      <c r="J108" s="41" t="s">
        <v>471</v>
      </c>
      <c r="K108" s="9" t="str">
        <f>VLOOKUP(Таблица47[[#This Row],[Классификатор борда2]],Таблица25[],2,FALSE)</f>
        <v>РЕПО с ЦК с КСУ 1 месяц (USD)</v>
      </c>
      <c r="L108" s="11"/>
      <c r="M108" s="11"/>
    </row>
    <row r="109" spans="1:13" ht="13.95" customHeight="1" x14ac:dyDescent="0.25">
      <c r="A109" s="41" t="s">
        <v>351</v>
      </c>
      <c r="B109" s="88">
        <v>0.41666666666666669</v>
      </c>
      <c r="C109" s="89">
        <v>0.79165509259259259</v>
      </c>
      <c r="D109" s="81" t="s">
        <v>464</v>
      </c>
      <c r="E109" s="11"/>
      <c r="F109" s="122">
        <v>0.79166666666666663</v>
      </c>
      <c r="G109" s="41" t="s">
        <v>356</v>
      </c>
      <c r="H109" s="41" t="s">
        <v>153</v>
      </c>
      <c r="I109" s="41" t="s">
        <v>350</v>
      </c>
      <c r="J109" s="41" t="s">
        <v>472</v>
      </c>
      <c r="K109" s="9" t="str">
        <f>VLOOKUP(Таблица47[[#This Row],[Классификатор борда2]],Таблица25[],2,FALSE)</f>
        <v>РЕПО с ЦК с КСУ 2 месяца (USD)</v>
      </c>
      <c r="L109" s="11"/>
      <c r="M109" s="11"/>
    </row>
    <row r="110" spans="1:13" ht="13.95" customHeight="1" x14ac:dyDescent="0.25">
      <c r="A110" s="41" t="s">
        <v>351</v>
      </c>
      <c r="B110" s="88">
        <v>0.41666666666666669</v>
      </c>
      <c r="C110" s="89">
        <v>0.79165509259259259</v>
      </c>
      <c r="D110" s="81" t="s">
        <v>464</v>
      </c>
      <c r="E110" s="11"/>
      <c r="F110" s="122">
        <v>0.79166666666666663</v>
      </c>
      <c r="G110" s="41" t="s">
        <v>354</v>
      </c>
      <c r="H110" s="41" t="s">
        <v>153</v>
      </c>
      <c r="I110" s="41" t="s">
        <v>350</v>
      </c>
      <c r="J110" s="41" t="s">
        <v>473</v>
      </c>
      <c r="K110" s="9" t="str">
        <f>VLOOKUP(Таблица47[[#This Row],[Классификатор борда2]],Таблица25[],2,FALSE)</f>
        <v>РЕПО с ЦК с КСУ 3 месяца (USD)</v>
      </c>
      <c r="L110" s="11"/>
      <c r="M110" s="11"/>
    </row>
    <row r="111" spans="1:13" ht="13.95" customHeight="1" x14ac:dyDescent="0.25">
      <c r="A111" s="41" t="s">
        <v>351</v>
      </c>
      <c r="B111" s="88">
        <v>0.41666666666666669</v>
      </c>
      <c r="C111" s="89">
        <v>0.79165509259259259</v>
      </c>
      <c r="D111" s="81" t="s">
        <v>464</v>
      </c>
      <c r="E111" s="11"/>
      <c r="F111" s="122">
        <v>0.79166666666666663</v>
      </c>
      <c r="G111" s="41" t="s">
        <v>466</v>
      </c>
      <c r="H111" s="41" t="s">
        <v>153</v>
      </c>
      <c r="I111" s="41" t="s">
        <v>350</v>
      </c>
      <c r="J111" s="41" t="s">
        <v>474</v>
      </c>
      <c r="K111" s="9" t="str">
        <f>VLOOKUP(Таблица47[[#This Row],[Классификатор борда2]],Таблица25[],2,FALSE)</f>
        <v>РЕПО с ЦК с КСУ 6 месяцев (USD)</v>
      </c>
      <c r="L111" s="11"/>
      <c r="M111" s="11"/>
    </row>
    <row r="112" spans="1:13" ht="13.95" customHeight="1" x14ac:dyDescent="0.25">
      <c r="A112" s="41" t="s">
        <v>351</v>
      </c>
      <c r="B112" s="88">
        <v>0.41666666666666669</v>
      </c>
      <c r="C112" s="89">
        <v>0.79165509259259259</v>
      </c>
      <c r="D112" s="81" t="s">
        <v>464</v>
      </c>
      <c r="E112" s="11"/>
      <c r="F112" s="122">
        <v>0.79166666666666663</v>
      </c>
      <c r="G112" s="41" t="s">
        <v>467</v>
      </c>
      <c r="H112" s="41" t="s">
        <v>153</v>
      </c>
      <c r="I112" s="41" t="s">
        <v>350</v>
      </c>
      <c r="J112" s="41" t="s">
        <v>475</v>
      </c>
      <c r="K112" s="9" t="str">
        <f>VLOOKUP(Таблица47[[#This Row],[Классификатор борда2]],Таблица25[],2,FALSE)</f>
        <v>РЕПО с ЦК с КСУ 1 год (USD)</v>
      </c>
      <c r="L112" s="11"/>
      <c r="M112" s="11"/>
    </row>
    <row r="113" spans="1:13" ht="84.6" x14ac:dyDescent="0.3">
      <c r="A113" s="41" t="s">
        <v>351</v>
      </c>
      <c r="B113" s="88">
        <v>0.39583333333333331</v>
      </c>
      <c r="C113" s="89">
        <v>0.79165509259259259</v>
      </c>
      <c r="D113" s="81" t="s">
        <v>465</v>
      </c>
      <c r="E113" s="121"/>
      <c r="F113" s="122">
        <v>0.79166666666666663</v>
      </c>
      <c r="G113" s="81" t="s">
        <v>450</v>
      </c>
      <c r="H113" s="41" t="s">
        <v>153</v>
      </c>
      <c r="I113" s="41" t="s">
        <v>350</v>
      </c>
      <c r="J113" s="73" t="s">
        <v>476</v>
      </c>
      <c r="K113" s="9" t="str">
        <f>VLOOKUP(Таблица47[[#This Row],[Классификатор борда2]],Таблица25[],2,FALSE)</f>
        <v>РЕПО с ЦК с КСУ адресное (расч. в USD)</v>
      </c>
      <c r="L113" s="147"/>
      <c r="M113" s="147"/>
    </row>
    <row r="114" spans="1:13" ht="13.2" customHeight="1" x14ac:dyDescent="0.3">
      <c r="A114" s="41" t="s">
        <v>351</v>
      </c>
      <c r="B114" s="88">
        <v>0.41666666666666669</v>
      </c>
      <c r="C114" s="89">
        <v>0.79165509259259259</v>
      </c>
      <c r="D114" s="81" t="s">
        <v>529</v>
      </c>
      <c r="E114" s="121"/>
      <c r="F114" s="122">
        <v>0.79166666666666663</v>
      </c>
      <c r="G114" s="41" t="s">
        <v>136</v>
      </c>
      <c r="H114" s="41" t="s">
        <v>154</v>
      </c>
      <c r="I114" s="41" t="s">
        <v>350</v>
      </c>
      <c r="J114" s="73" t="s">
        <v>504</v>
      </c>
      <c r="K114" s="9" t="str">
        <f>VLOOKUP(Таблица47[[#This Row],[Классификатор борда2]],Таблица25[],2,FALSE)</f>
        <v>РЕПО с ЦК с КСУ 1 день (EUR)</v>
      </c>
      <c r="L114" s="147"/>
      <c r="M114" s="147"/>
    </row>
    <row r="115" spans="1:13" ht="13.2" customHeight="1" x14ac:dyDescent="0.3">
      <c r="A115" s="41" t="s">
        <v>351</v>
      </c>
      <c r="B115" s="88">
        <v>0.41666666666666669</v>
      </c>
      <c r="C115" s="89">
        <v>0.79165509259259259</v>
      </c>
      <c r="D115" s="81" t="s">
        <v>529</v>
      </c>
      <c r="E115" s="121"/>
      <c r="F115" s="122">
        <v>0.79166666666666663</v>
      </c>
      <c r="G115" s="41" t="s">
        <v>267</v>
      </c>
      <c r="H115" s="41" t="s">
        <v>154</v>
      </c>
      <c r="I115" s="41" t="s">
        <v>350</v>
      </c>
      <c r="J115" s="73" t="s">
        <v>506</v>
      </c>
      <c r="K115" s="9" t="str">
        <f>VLOOKUP(Таблица47[[#This Row],[Классификатор борда2]],Таблица25[],2,FALSE)</f>
        <v>РЕПО с ЦК с КСУ 7 дн. (EUR)</v>
      </c>
      <c r="L115" s="147"/>
      <c r="M115" s="147"/>
    </row>
    <row r="116" spans="1:13" ht="13.2" customHeight="1" x14ac:dyDescent="0.3">
      <c r="A116" s="41" t="s">
        <v>351</v>
      </c>
      <c r="B116" s="88">
        <v>0.41666666666666669</v>
      </c>
      <c r="C116" s="89">
        <v>0.79165509259259259</v>
      </c>
      <c r="D116" s="81" t="s">
        <v>529</v>
      </c>
      <c r="E116" s="121"/>
      <c r="F116" s="122">
        <v>0.79166666666666663</v>
      </c>
      <c r="G116" s="41" t="s">
        <v>360</v>
      </c>
      <c r="H116" s="41" t="s">
        <v>154</v>
      </c>
      <c r="I116" s="41" t="s">
        <v>350</v>
      </c>
      <c r="J116" s="73" t="s">
        <v>508</v>
      </c>
      <c r="K116" s="9" t="str">
        <f>VLOOKUP(Таблица47[[#This Row],[Классификатор борда2]],Таблица25[],2,FALSE)</f>
        <v>РЕПО с ЦК с КСУ 14 дн. (EUR)</v>
      </c>
      <c r="L116" s="147"/>
      <c r="M116" s="147"/>
    </row>
    <row r="117" spans="1:13" ht="13.2" customHeight="1" x14ac:dyDescent="0.3">
      <c r="A117" s="41" t="s">
        <v>351</v>
      </c>
      <c r="B117" s="88">
        <v>0.41666666666666669</v>
      </c>
      <c r="C117" s="89">
        <v>0.79165509259259259</v>
      </c>
      <c r="D117" s="81" t="s">
        <v>529</v>
      </c>
      <c r="E117" s="121"/>
      <c r="F117" s="122">
        <v>0.79166666666666663</v>
      </c>
      <c r="G117" s="41" t="s">
        <v>358</v>
      </c>
      <c r="H117" s="41" t="s">
        <v>154</v>
      </c>
      <c r="I117" s="41" t="s">
        <v>350</v>
      </c>
      <c r="J117" s="73" t="s">
        <v>510</v>
      </c>
      <c r="K117" s="9" t="str">
        <f>VLOOKUP(Таблица47[[#This Row],[Классификатор борда2]],Таблица25[],2,FALSE)</f>
        <v>РЕПО с ЦК с КСУ 1 мес. (EUR)</v>
      </c>
      <c r="L117" s="147"/>
      <c r="M117" s="147"/>
    </row>
    <row r="118" spans="1:13" ht="13.2" customHeight="1" x14ac:dyDescent="0.3">
      <c r="A118" s="41" t="s">
        <v>351</v>
      </c>
      <c r="B118" s="88">
        <v>0.41666666666666669</v>
      </c>
      <c r="C118" s="89">
        <v>0.79165509259259259</v>
      </c>
      <c r="D118" s="81" t="s">
        <v>529</v>
      </c>
      <c r="E118" s="121"/>
      <c r="F118" s="122">
        <v>0.79166666666666663</v>
      </c>
      <c r="G118" s="41" t="s">
        <v>356</v>
      </c>
      <c r="H118" s="41" t="s">
        <v>154</v>
      </c>
      <c r="I118" s="41" t="s">
        <v>350</v>
      </c>
      <c r="J118" s="73" t="s">
        <v>512</v>
      </c>
      <c r="K118" s="9" t="str">
        <f>VLOOKUP(Таблица47[[#This Row],[Классификатор борда2]],Таблица25[],2,FALSE)</f>
        <v>РЕПО с ЦК с КСУ 2 мес. (EUR)</v>
      </c>
      <c r="L118" s="147"/>
      <c r="M118" s="147"/>
    </row>
    <row r="119" spans="1:13" ht="13.2" customHeight="1" x14ac:dyDescent="0.3">
      <c r="A119" s="41" t="s">
        <v>351</v>
      </c>
      <c r="B119" s="88">
        <v>0.41666666666666669</v>
      </c>
      <c r="C119" s="89">
        <v>0.79165509259259259</v>
      </c>
      <c r="D119" s="81" t="s">
        <v>529</v>
      </c>
      <c r="E119" s="121"/>
      <c r="F119" s="122">
        <v>0.79166666666666663</v>
      </c>
      <c r="G119" s="41" t="s">
        <v>354</v>
      </c>
      <c r="H119" s="41" t="s">
        <v>154</v>
      </c>
      <c r="I119" s="41" t="s">
        <v>350</v>
      </c>
      <c r="J119" s="73" t="s">
        <v>514</v>
      </c>
      <c r="K119" s="9" t="str">
        <f>VLOOKUP(Таблица47[[#This Row],[Классификатор борда2]],Таблица25[],2,FALSE)</f>
        <v>РЕПО с ЦК с КСУ 3 мес. (EUR)</v>
      </c>
      <c r="L119" s="147"/>
      <c r="M119" s="147"/>
    </row>
    <row r="120" spans="1:13" s="39" customFormat="1" ht="13.2" customHeight="1" x14ac:dyDescent="0.3">
      <c r="A120" s="41" t="s">
        <v>351</v>
      </c>
      <c r="B120" s="88">
        <v>0.41666666666666669</v>
      </c>
      <c r="C120" s="89">
        <v>0.79165509259259259</v>
      </c>
      <c r="D120" s="81" t="s">
        <v>529</v>
      </c>
      <c r="E120" s="121"/>
      <c r="F120" s="122">
        <v>0.79166666666666663</v>
      </c>
      <c r="G120" s="41" t="s">
        <v>466</v>
      </c>
      <c r="H120" s="41" t="s">
        <v>154</v>
      </c>
      <c r="I120" s="41" t="s">
        <v>350</v>
      </c>
      <c r="J120" s="73" t="s">
        <v>516</v>
      </c>
      <c r="K120" s="9" t="str">
        <f>VLOOKUP(Таблица47[[#This Row],[Классификатор борда2]],Таблица25[],2,FALSE)</f>
        <v>РЕПО с ЦК с КСУ 6 мес. (EUR)</v>
      </c>
      <c r="L120" s="147"/>
      <c r="M120" s="147"/>
    </row>
    <row r="121" spans="1:13" s="39" customFormat="1" ht="13.2" customHeight="1" x14ac:dyDescent="0.3">
      <c r="A121" s="41" t="s">
        <v>351</v>
      </c>
      <c r="B121" s="88">
        <v>0.41666666666666669</v>
      </c>
      <c r="C121" s="89">
        <v>0.79165509259259259</v>
      </c>
      <c r="D121" s="81" t="s">
        <v>529</v>
      </c>
      <c r="E121" s="121"/>
      <c r="F121" s="122">
        <v>0.79166666666666663</v>
      </c>
      <c r="G121" s="41" t="s">
        <v>467</v>
      </c>
      <c r="H121" s="41" t="s">
        <v>154</v>
      </c>
      <c r="I121" s="41" t="s">
        <v>350</v>
      </c>
      <c r="J121" s="73" t="s">
        <v>518</v>
      </c>
      <c r="K121" s="9" t="str">
        <f>VLOOKUP(Таблица47[[#This Row],[Классификатор борда2]],Таблица25[],2,FALSE)</f>
        <v xml:space="preserve">РЕПО с ЦК с КСУ 1 год (EUR) </v>
      </c>
      <c r="L121" s="147"/>
      <c r="M121" s="147"/>
    </row>
    <row r="122" spans="1:13" s="39" customFormat="1" ht="84.6" x14ac:dyDescent="0.3">
      <c r="A122" s="41" t="s">
        <v>351</v>
      </c>
      <c r="B122" s="88">
        <v>0.39583333333333331</v>
      </c>
      <c r="C122" s="89">
        <v>0.79165509259259259</v>
      </c>
      <c r="D122" s="81" t="s">
        <v>530</v>
      </c>
      <c r="E122" s="121"/>
      <c r="F122" s="122">
        <v>0.79166666666666663</v>
      </c>
      <c r="G122" s="81" t="s">
        <v>450</v>
      </c>
      <c r="H122" s="41" t="s">
        <v>154</v>
      </c>
      <c r="I122" s="41" t="s">
        <v>350</v>
      </c>
      <c r="J122" s="73" t="s">
        <v>502</v>
      </c>
      <c r="K122" s="9" t="str">
        <f>VLOOKUP(Таблица47[[#This Row],[Классификатор борда2]],Таблица25[],2,FALSE)</f>
        <v>РЕПО с ЦК с КСУ адресн. (EUR)</v>
      </c>
      <c r="L122" s="147"/>
      <c r="M122" s="147"/>
    </row>
    <row r="123" spans="1:13" s="39" customFormat="1" ht="13.8" x14ac:dyDescent="0.3">
      <c r="A123" s="41" t="s">
        <v>351</v>
      </c>
      <c r="B123" s="88">
        <v>0.33333333333333331</v>
      </c>
      <c r="C123" s="89">
        <v>0.85416666666666663</v>
      </c>
      <c r="D123" s="81"/>
      <c r="E123" s="121"/>
      <c r="F123" s="122"/>
      <c r="G123" s="41"/>
      <c r="H123" s="11" t="s">
        <v>5</v>
      </c>
      <c r="I123" s="41" t="s">
        <v>350</v>
      </c>
      <c r="J123" s="73" t="s">
        <v>349</v>
      </c>
      <c r="K123" s="9" t="str">
        <f>VLOOKUP(Таблица47[[#This Row],[Классификатор борда2]],Таблица25[],2,FALSE)</f>
        <v>Автоматические переводы КСУ</v>
      </c>
      <c r="L123" s="147"/>
      <c r="M123" s="147"/>
    </row>
    <row r="124" spans="1:13" s="39" customFormat="1" ht="12" x14ac:dyDescent="0.25">
      <c r="A124" s="11"/>
      <c r="B124" s="87"/>
      <c r="C124" s="87"/>
      <c r="D124" s="93"/>
      <c r="E124" s="119"/>
      <c r="F124" s="120"/>
      <c r="G124" s="119"/>
      <c r="H124" s="11"/>
      <c r="I124" s="11"/>
      <c r="J124" s="11"/>
      <c r="K124" s="9"/>
      <c r="L124" s="11"/>
      <c r="M124" s="11"/>
    </row>
    <row r="125" spans="1:13" s="39" customFormat="1" ht="12" x14ac:dyDescent="0.25">
      <c r="A125" s="11" t="s">
        <v>553</v>
      </c>
      <c r="B125" s="85">
        <v>0.39583333333333331</v>
      </c>
      <c r="C125" s="85">
        <v>0.79166666666666663</v>
      </c>
      <c r="D125" s="93"/>
      <c r="E125" s="119"/>
      <c r="F125" s="112" t="s">
        <v>5</v>
      </c>
      <c r="G125" s="11" t="s">
        <v>554</v>
      </c>
      <c r="H125" s="11" t="s">
        <v>552</v>
      </c>
      <c r="I125" s="11" t="s">
        <v>123</v>
      </c>
      <c r="J125" s="11" t="s">
        <v>550</v>
      </c>
      <c r="K125" s="9" t="str">
        <f>VLOOKUP(Таблица47[[#This Row],[Классификатор борда2]],Таблица25[],2,FALSE)</f>
        <v>Урегулирование с ЦК орг. торги</v>
      </c>
      <c r="L125" s="11"/>
      <c r="M125" s="11"/>
    </row>
    <row r="126" spans="1:13" s="39" customFormat="1" ht="12" x14ac:dyDescent="0.25">
      <c r="A126" s="11" t="s">
        <v>553</v>
      </c>
      <c r="B126" s="85">
        <v>0.39583333333333331</v>
      </c>
      <c r="C126" s="85">
        <v>0.79166666666666663</v>
      </c>
      <c r="D126" s="93"/>
      <c r="E126" s="119"/>
      <c r="F126" s="112" t="s">
        <v>5</v>
      </c>
      <c r="G126" s="11" t="s">
        <v>554</v>
      </c>
      <c r="H126" s="11" t="s">
        <v>552</v>
      </c>
      <c r="I126" s="11" t="s">
        <v>123</v>
      </c>
      <c r="J126" s="11" t="s">
        <v>556</v>
      </c>
      <c r="K126" s="9" t="str">
        <f>VLOOKUP(Таблица47[[#This Row],[Классификатор борда2]],Таблица25[],2,FALSE)</f>
        <v>Урегулирование с ЦК внебирж.</v>
      </c>
      <c r="L126" s="11"/>
      <c r="M126" s="11"/>
    </row>
    <row r="127" spans="1:13" s="39" customFormat="1" ht="12" x14ac:dyDescent="0.25">
      <c r="A127" s="11" t="s">
        <v>553</v>
      </c>
      <c r="B127" s="85">
        <v>0.39583333333333331</v>
      </c>
      <c r="C127" s="85">
        <v>0.79166666666666663</v>
      </c>
      <c r="D127" s="93"/>
      <c r="E127" s="119"/>
      <c r="F127" s="112" t="s">
        <v>5</v>
      </c>
      <c r="G127" s="11" t="s">
        <v>603</v>
      </c>
      <c r="H127" s="11" t="s">
        <v>552</v>
      </c>
      <c r="I127" s="11" t="s">
        <v>123</v>
      </c>
      <c r="J127" s="11" t="s">
        <v>599</v>
      </c>
      <c r="K127" s="9" t="str">
        <f>VLOOKUP(Таблица47[[#This Row],[Классификатор борда2]],Таблица25[],2,FALSE)</f>
        <v>РЕПО с ЦК: Урегулирование</v>
      </c>
      <c r="L127" s="11"/>
      <c r="M127" s="11"/>
    </row>
    <row r="128" spans="1:13" s="39" customFormat="1" ht="36" x14ac:dyDescent="0.25">
      <c r="A128" s="11" t="s">
        <v>186</v>
      </c>
      <c r="B128" s="85">
        <v>0.70833333333333337</v>
      </c>
      <c r="C128" s="85">
        <v>0.8125</v>
      </c>
      <c r="D128" s="40" t="s">
        <v>145</v>
      </c>
      <c r="E128" s="11" t="s">
        <v>185</v>
      </c>
      <c r="F128" s="112" t="s">
        <v>5</v>
      </c>
      <c r="G128" s="11" t="s">
        <v>136</v>
      </c>
      <c r="H128" s="11" t="s">
        <v>122</v>
      </c>
      <c r="I128" s="11" t="s">
        <v>143</v>
      </c>
      <c r="J128" s="11" t="s">
        <v>144</v>
      </c>
      <c r="K128" s="9" t="str">
        <f>VLOOKUP(Таблица47[[#This Row],[Классификатор борда2]],Таблица25[],2,FALSE)</f>
        <v>Исполнение обяз. Т+: РЕПО</v>
      </c>
      <c r="L128" s="11"/>
      <c r="M128" s="11"/>
    </row>
    <row r="129" spans="1:13" s="39" customFormat="1" ht="36" x14ac:dyDescent="0.25">
      <c r="A129" s="11" t="s">
        <v>186</v>
      </c>
      <c r="B129" s="85">
        <v>0.70833333333333337</v>
      </c>
      <c r="C129" s="85">
        <v>0.8125</v>
      </c>
      <c r="D129" s="40" t="s">
        <v>148</v>
      </c>
      <c r="E129" s="11" t="s">
        <v>185</v>
      </c>
      <c r="F129" s="112" t="s">
        <v>5</v>
      </c>
      <c r="G129" s="11" t="s">
        <v>146</v>
      </c>
      <c r="H129" s="11" t="s">
        <v>122</v>
      </c>
      <c r="I129" s="11" t="s">
        <v>143</v>
      </c>
      <c r="J129" s="11" t="s">
        <v>147</v>
      </c>
      <c r="K129" s="9" t="str">
        <f>VLOOKUP(Таблица47[[#This Row],[Классификатор борда2]],Таблица25[],2,FALSE)</f>
        <v>Исполнение обяз. Т+: РПС</v>
      </c>
      <c r="L129" s="11"/>
      <c r="M129" s="11"/>
    </row>
    <row r="130" spans="1:13" s="39" customFormat="1" ht="36" x14ac:dyDescent="0.25">
      <c r="A130" s="11" t="s">
        <v>186</v>
      </c>
      <c r="B130" s="85">
        <v>0.70833333333333337</v>
      </c>
      <c r="C130" s="85">
        <v>0.8125</v>
      </c>
      <c r="D130" s="40" t="s">
        <v>270</v>
      </c>
      <c r="E130" s="11"/>
      <c r="F130" s="112" t="s">
        <v>5</v>
      </c>
      <c r="G130" s="11" t="s">
        <v>136</v>
      </c>
      <c r="H130" s="11"/>
      <c r="I130" s="11" t="s">
        <v>143</v>
      </c>
      <c r="J130" s="11" t="s">
        <v>261</v>
      </c>
      <c r="K130" s="9" t="str">
        <f>VLOOKUP(Таблица47[[#This Row],[Классификатор борда2]],Таблица25[],2,FALSE)</f>
        <v>Исполнение обяз. Т+: СВОП</v>
      </c>
      <c r="L130" s="11"/>
      <c r="M130" s="11"/>
    </row>
    <row r="131" spans="1:13" s="39" customFormat="1" ht="12" x14ac:dyDescent="0.25">
      <c r="A131" s="11" t="s">
        <v>186</v>
      </c>
      <c r="B131" s="85">
        <v>0.39583333333333331</v>
      </c>
      <c r="C131" s="85">
        <v>0.79166666666666663</v>
      </c>
      <c r="D131" s="40" t="s">
        <v>150</v>
      </c>
      <c r="E131" s="11" t="s">
        <v>185</v>
      </c>
      <c r="F131" s="112" t="s">
        <v>5</v>
      </c>
      <c r="G131" s="11" t="s">
        <v>3</v>
      </c>
      <c r="H131" s="11" t="s">
        <v>5</v>
      </c>
      <c r="I131" s="11" t="s">
        <v>143</v>
      </c>
      <c r="J131" s="11" t="s">
        <v>149</v>
      </c>
      <c r="K131" s="9" t="str">
        <f>VLOOKUP(Таблица47[[#This Row],[Классификатор борда2]],Таблица25[],2,FALSE)</f>
        <v>Переводы</v>
      </c>
      <c r="L131" s="11"/>
      <c r="M131" s="11"/>
    </row>
    <row r="132" spans="1:13" ht="12" x14ac:dyDescent="0.25">
      <c r="A132" s="11"/>
      <c r="B132" s="85"/>
      <c r="C132" s="85"/>
      <c r="D132" s="40"/>
      <c r="E132" s="11"/>
      <c r="F132" s="112"/>
      <c r="G132" s="11"/>
      <c r="H132" s="11"/>
      <c r="I132" s="11"/>
      <c r="J132" s="11"/>
      <c r="K132" s="9"/>
      <c r="L132" s="11"/>
      <c r="M132" s="11"/>
    </row>
    <row r="133" spans="1:13" ht="12" x14ac:dyDescent="0.25">
      <c r="A133" s="11" t="s">
        <v>72</v>
      </c>
      <c r="B133" s="85">
        <v>0.41666666666666669</v>
      </c>
      <c r="C133" s="85">
        <v>0.78818287037037038</v>
      </c>
      <c r="D133" s="40" t="s">
        <v>152</v>
      </c>
      <c r="E133" s="11" t="s">
        <v>56</v>
      </c>
      <c r="F133" s="112" t="s">
        <v>5</v>
      </c>
      <c r="G133" s="11" t="s">
        <v>3</v>
      </c>
      <c r="H133" s="11" t="s">
        <v>153</v>
      </c>
      <c r="I133" s="11" t="s">
        <v>151</v>
      </c>
      <c r="J133" s="11" t="s">
        <v>461</v>
      </c>
      <c r="K133" s="9" t="str">
        <f>VLOOKUP(Таблица47[[#This Row],[Классификатор борда2]],Таблица25[],2,FALSE)</f>
        <v>Т0 ETF (расч. в USD)</v>
      </c>
      <c r="L133" s="11"/>
      <c r="M133" s="11"/>
    </row>
    <row r="134" spans="1:13" ht="12" x14ac:dyDescent="0.25">
      <c r="A134" s="11" t="s">
        <v>72</v>
      </c>
      <c r="B134" s="85">
        <v>0.41666666666666669</v>
      </c>
      <c r="C134" s="85">
        <v>0.78818287037037038</v>
      </c>
      <c r="D134" s="40" t="s">
        <v>152</v>
      </c>
      <c r="E134" s="11" t="s">
        <v>56</v>
      </c>
      <c r="F134" s="112" t="s">
        <v>5</v>
      </c>
      <c r="G134" s="11" t="s">
        <v>3</v>
      </c>
      <c r="H134" s="11" t="s">
        <v>154</v>
      </c>
      <c r="I134" s="11" t="s">
        <v>151</v>
      </c>
      <c r="J134" s="11" t="s">
        <v>596</v>
      </c>
      <c r="K134" s="9" t="str">
        <f>VLOOKUP(Таблица47[[#This Row],[Классификатор борда2]],Таблица25[],2,FALSE)</f>
        <v>Т0 ETF (расч. в EUR)</v>
      </c>
      <c r="L134" s="11"/>
      <c r="M134" s="11"/>
    </row>
    <row r="135" spans="1:13" ht="12" x14ac:dyDescent="0.25">
      <c r="A135" s="11" t="s">
        <v>72</v>
      </c>
      <c r="B135" s="85">
        <v>0.40972222222222227</v>
      </c>
      <c r="C135" s="85">
        <v>0.77083333333333337</v>
      </c>
      <c r="D135" s="40" t="s">
        <v>74</v>
      </c>
      <c r="E135" s="11" t="s">
        <v>185</v>
      </c>
      <c r="F135" s="112">
        <v>0.79166666666666663</v>
      </c>
      <c r="G135" s="11" t="s">
        <v>10</v>
      </c>
      <c r="H135" s="11" t="s">
        <v>122</v>
      </c>
      <c r="I135" s="11" t="s">
        <v>155</v>
      </c>
      <c r="J135" s="11" t="s">
        <v>156</v>
      </c>
      <c r="K135" s="9" t="str">
        <f>VLOOKUP(Таблица47[[#This Row],[Классификатор борда2]],Таблица25[],2,FALSE)</f>
        <v>РПС : Акции</v>
      </c>
      <c r="L135" s="11"/>
      <c r="M135" s="11"/>
    </row>
    <row r="136" spans="1:13" ht="12" x14ac:dyDescent="0.25">
      <c r="A136" s="11" t="s">
        <v>72</v>
      </c>
      <c r="B136" s="85">
        <v>0.40972222222222227</v>
      </c>
      <c r="C136" s="85">
        <v>0.77083333333333337</v>
      </c>
      <c r="D136" s="40" t="s">
        <v>74</v>
      </c>
      <c r="E136" s="11" t="s">
        <v>185</v>
      </c>
      <c r="F136" s="112">
        <v>0.79166666666666663</v>
      </c>
      <c r="G136" s="11" t="s">
        <v>10</v>
      </c>
      <c r="H136" s="11" t="s">
        <v>122</v>
      </c>
      <c r="I136" s="11" t="s">
        <v>155</v>
      </c>
      <c r="J136" s="11" t="s">
        <v>157</v>
      </c>
      <c r="K136" s="9" t="str">
        <f>VLOOKUP(Таблица47[[#This Row],[Классификатор борда2]],Таблица25[],2,FALSE)</f>
        <v>РПС: Паи</v>
      </c>
      <c r="L136" s="11"/>
      <c r="M136" s="11"/>
    </row>
    <row r="137" spans="1:13" ht="12" x14ac:dyDescent="0.25">
      <c r="A137" s="11" t="s">
        <v>72</v>
      </c>
      <c r="B137" s="85">
        <v>0.40972222222222227</v>
      </c>
      <c r="C137" s="85">
        <v>0.77083333333333337</v>
      </c>
      <c r="D137" s="40" t="s">
        <v>74</v>
      </c>
      <c r="E137" s="11" t="s">
        <v>185</v>
      </c>
      <c r="F137" s="112">
        <v>0.79166666666666663</v>
      </c>
      <c r="G137" s="11" t="s">
        <v>10</v>
      </c>
      <c r="H137" s="11" t="s">
        <v>122</v>
      </c>
      <c r="I137" s="11" t="s">
        <v>155</v>
      </c>
      <c r="J137" s="11" t="s">
        <v>791</v>
      </c>
      <c r="K137" s="9" t="str">
        <f>VLOOKUP(Таблица47[[#This Row],[Классификатор борда2]],Таблица25[],2,FALSE)</f>
        <v>РПС: ПАИ (расч. в USD)</v>
      </c>
      <c r="L137" s="11"/>
      <c r="M137" s="11"/>
    </row>
    <row r="138" spans="1:13" ht="12" x14ac:dyDescent="0.25">
      <c r="A138" s="11" t="s">
        <v>72</v>
      </c>
      <c r="B138" s="85">
        <v>0.40972222222222227</v>
      </c>
      <c r="C138" s="85">
        <v>0.77083333333333337</v>
      </c>
      <c r="D138" s="40" t="s">
        <v>74</v>
      </c>
      <c r="E138" s="11" t="s">
        <v>185</v>
      </c>
      <c r="F138" s="112">
        <v>0.79166666666666663</v>
      </c>
      <c r="G138" s="11" t="s">
        <v>10</v>
      </c>
      <c r="H138" s="11" t="s">
        <v>122</v>
      </c>
      <c r="I138" s="11" t="s">
        <v>155</v>
      </c>
      <c r="J138" s="11" t="s">
        <v>800</v>
      </c>
      <c r="K138" s="9" t="str">
        <f>VLOOKUP(Таблица47[[#This Row],[Классификатор борда2]],Таблица25[],2,FALSE)</f>
        <v>РПС: ПАИ (расч. в EUR)</v>
      </c>
      <c r="L138" s="11"/>
      <c r="M138" s="11"/>
    </row>
    <row r="139" spans="1:13" ht="12" x14ac:dyDescent="0.25">
      <c r="A139" s="11" t="s">
        <v>72</v>
      </c>
      <c r="B139" s="85">
        <v>0.40972222222222227</v>
      </c>
      <c r="C139" s="85">
        <v>0.77083333333333337</v>
      </c>
      <c r="D139" s="40" t="s">
        <v>74</v>
      </c>
      <c r="E139" s="11" t="s">
        <v>185</v>
      </c>
      <c r="F139" s="112">
        <v>0.79166666666666663</v>
      </c>
      <c r="G139" s="11" t="s">
        <v>10</v>
      </c>
      <c r="H139" s="11" t="s">
        <v>122</v>
      </c>
      <c r="I139" s="11" t="s">
        <v>155</v>
      </c>
      <c r="J139" s="11" t="s">
        <v>158</v>
      </c>
      <c r="K139" s="9" t="str">
        <f>VLOOKUP(Таблица47[[#This Row],[Классификатор борда2]],Таблица25[],2,FALSE)</f>
        <v>РПС: ETF</v>
      </c>
      <c r="L139" s="11"/>
      <c r="M139" s="11"/>
    </row>
    <row r="140" spans="1:13" ht="12" x14ac:dyDescent="0.25">
      <c r="A140" s="11" t="s">
        <v>72</v>
      </c>
      <c r="B140" s="85">
        <v>0.39583333333333331</v>
      </c>
      <c r="C140" s="85">
        <v>0.77083333333333337</v>
      </c>
      <c r="D140" s="40" t="s">
        <v>74</v>
      </c>
      <c r="E140" s="11" t="s">
        <v>185</v>
      </c>
      <c r="F140" s="112">
        <v>0.79166666666666663</v>
      </c>
      <c r="G140" s="11" t="s">
        <v>10</v>
      </c>
      <c r="H140" s="11" t="s">
        <v>122</v>
      </c>
      <c r="I140" s="11" t="s">
        <v>155</v>
      </c>
      <c r="J140" s="11" t="s">
        <v>159</v>
      </c>
      <c r="K140" s="9" t="str">
        <f>VLOOKUP(Таблица47[[#This Row],[Классификатор борда2]],Таблица25[],2,FALSE)</f>
        <v>РПС : Облигации</v>
      </c>
      <c r="L140" s="11"/>
      <c r="M140" s="11"/>
    </row>
    <row r="141" spans="1:13" ht="12" x14ac:dyDescent="0.25">
      <c r="A141" s="11" t="s">
        <v>72</v>
      </c>
      <c r="B141" s="85">
        <v>0.40972222222222227</v>
      </c>
      <c r="C141" s="85">
        <v>0.79165509259259259</v>
      </c>
      <c r="D141" s="40" t="s">
        <v>74</v>
      </c>
      <c r="E141" s="11" t="s">
        <v>185</v>
      </c>
      <c r="F141" s="112">
        <v>0.79166666666666663</v>
      </c>
      <c r="G141" s="11" t="s">
        <v>160</v>
      </c>
      <c r="H141" s="11" t="s">
        <v>122</v>
      </c>
      <c r="I141" s="11" t="s">
        <v>155</v>
      </c>
      <c r="J141" s="11" t="s">
        <v>156</v>
      </c>
      <c r="K141" s="9" t="str">
        <f>VLOOKUP(Таблица47[[#This Row],[Классификатор борда2]],Таблица25[],2,FALSE)</f>
        <v>РПС : Акции</v>
      </c>
      <c r="L141" s="11"/>
      <c r="M141" s="11"/>
    </row>
    <row r="142" spans="1:13" ht="12" x14ac:dyDescent="0.25">
      <c r="A142" s="11" t="s">
        <v>72</v>
      </c>
      <c r="B142" s="85">
        <v>0.40972222222222227</v>
      </c>
      <c r="C142" s="85">
        <v>0.79165509259259259</v>
      </c>
      <c r="D142" s="40" t="s">
        <v>74</v>
      </c>
      <c r="E142" s="11" t="s">
        <v>185</v>
      </c>
      <c r="F142" s="112">
        <v>0.79166666666666663</v>
      </c>
      <c r="G142" s="11" t="s">
        <v>160</v>
      </c>
      <c r="H142" s="11" t="s">
        <v>122</v>
      </c>
      <c r="I142" s="11" t="s">
        <v>155</v>
      </c>
      <c r="J142" s="11" t="s">
        <v>157</v>
      </c>
      <c r="K142" s="9" t="str">
        <f>VLOOKUP(Таблица47[[#This Row],[Классификатор борда2]],Таблица25[],2,FALSE)</f>
        <v>РПС: Паи</v>
      </c>
      <c r="L142" s="11"/>
      <c r="M142" s="11"/>
    </row>
    <row r="143" spans="1:13" ht="12" x14ac:dyDescent="0.25">
      <c r="A143" s="11" t="s">
        <v>72</v>
      </c>
      <c r="B143" s="85">
        <v>0.40972222222222227</v>
      </c>
      <c r="C143" s="85">
        <v>0.79165509259259259</v>
      </c>
      <c r="D143" s="40" t="s">
        <v>74</v>
      </c>
      <c r="E143" s="11" t="s">
        <v>185</v>
      </c>
      <c r="F143" s="112">
        <v>0.79166666666666663</v>
      </c>
      <c r="G143" s="11" t="s">
        <v>160</v>
      </c>
      <c r="H143" s="11" t="s">
        <v>122</v>
      </c>
      <c r="I143" s="11" t="s">
        <v>155</v>
      </c>
      <c r="J143" s="11" t="s">
        <v>791</v>
      </c>
      <c r="K143" s="9" t="str">
        <f>VLOOKUP(Таблица47[[#This Row],[Классификатор борда2]],Таблица25[],2,FALSE)</f>
        <v>РПС: ПАИ (расч. в USD)</v>
      </c>
      <c r="L143" s="11"/>
      <c r="M143" s="11"/>
    </row>
    <row r="144" spans="1:13" ht="12" x14ac:dyDescent="0.25">
      <c r="A144" s="11" t="s">
        <v>72</v>
      </c>
      <c r="B144" s="85">
        <v>0.40972222222222227</v>
      </c>
      <c r="C144" s="85">
        <v>0.79165509259259259</v>
      </c>
      <c r="D144" s="40" t="s">
        <v>74</v>
      </c>
      <c r="E144" s="11" t="s">
        <v>185</v>
      </c>
      <c r="F144" s="112">
        <v>0.79166666666666663</v>
      </c>
      <c r="G144" s="11" t="s">
        <v>160</v>
      </c>
      <c r="H144" s="11" t="s">
        <v>122</v>
      </c>
      <c r="I144" s="11" t="s">
        <v>155</v>
      </c>
      <c r="J144" s="11" t="s">
        <v>800</v>
      </c>
      <c r="K144" s="9" t="str">
        <f>VLOOKUP(Таблица47[[#This Row],[Классификатор борда2]],Таблица25[],2,FALSE)</f>
        <v>РПС: ПАИ (расч. в EUR)</v>
      </c>
      <c r="L144" s="11"/>
      <c r="M144" s="11"/>
    </row>
    <row r="145" spans="1:13" ht="12" x14ac:dyDescent="0.25">
      <c r="A145" s="11" t="s">
        <v>72</v>
      </c>
      <c r="B145" s="85">
        <v>0.40972222222222227</v>
      </c>
      <c r="C145" s="85">
        <v>0.79165509259259259</v>
      </c>
      <c r="D145" s="40" t="s">
        <v>74</v>
      </c>
      <c r="E145" s="11" t="s">
        <v>185</v>
      </c>
      <c r="F145" s="112">
        <v>0.79166666666666663</v>
      </c>
      <c r="G145" s="11" t="s">
        <v>160</v>
      </c>
      <c r="H145" s="11" t="s">
        <v>122</v>
      </c>
      <c r="I145" s="11" t="s">
        <v>155</v>
      </c>
      <c r="J145" s="11" t="s">
        <v>158</v>
      </c>
      <c r="K145" s="9" t="str">
        <f>VLOOKUP(Таблица47[[#This Row],[Классификатор борда2]],Таблица25[],2,FALSE)</f>
        <v>РПС: ETF</v>
      </c>
      <c r="L145" s="11"/>
      <c r="M145" s="11"/>
    </row>
    <row r="146" spans="1:13" ht="12" x14ac:dyDescent="0.25">
      <c r="A146" s="11" t="s">
        <v>72</v>
      </c>
      <c r="B146" s="85">
        <v>0.39583333333333331</v>
      </c>
      <c r="C146" s="85">
        <v>0.79165509259259259</v>
      </c>
      <c r="D146" s="40" t="s">
        <v>74</v>
      </c>
      <c r="E146" s="11" t="s">
        <v>185</v>
      </c>
      <c r="F146" s="112">
        <v>0.79166666666666663</v>
      </c>
      <c r="G146" s="11" t="s">
        <v>160</v>
      </c>
      <c r="H146" s="11" t="s">
        <v>122</v>
      </c>
      <c r="I146" s="11" t="s">
        <v>155</v>
      </c>
      <c r="J146" s="11" t="s">
        <v>159</v>
      </c>
      <c r="K146" s="9" t="str">
        <f>VLOOKUP(Таблица47[[#This Row],[Классификатор борда2]],Таблица25[],2,FALSE)</f>
        <v>РПС : Облигации</v>
      </c>
      <c r="L146" s="11"/>
      <c r="M146" s="11"/>
    </row>
    <row r="147" spans="1:13" ht="12" x14ac:dyDescent="0.25">
      <c r="A147" s="11" t="s">
        <v>72</v>
      </c>
      <c r="B147" s="85">
        <v>0.40972222222222227</v>
      </c>
      <c r="C147" s="85">
        <v>0.77083333333333337</v>
      </c>
      <c r="D147" s="40" t="s">
        <v>74</v>
      </c>
      <c r="E147" s="11" t="s">
        <v>185</v>
      </c>
      <c r="F147" s="112">
        <v>0.79166666666666663</v>
      </c>
      <c r="G147" s="11" t="s">
        <v>10</v>
      </c>
      <c r="H147" s="11" t="s">
        <v>154</v>
      </c>
      <c r="I147" s="11" t="s">
        <v>155</v>
      </c>
      <c r="J147" s="11" t="s">
        <v>584</v>
      </c>
      <c r="K147" s="9" t="str">
        <f>VLOOKUP(Таблица47[[#This Row],[Классификатор борда2]],Таблица25[],2,FALSE)</f>
        <v>РПС: Акции и ДР (расч. в EUR)</v>
      </c>
      <c r="L147" s="11"/>
      <c r="M147" s="11"/>
    </row>
    <row r="148" spans="1:13" ht="12" x14ac:dyDescent="0.25">
      <c r="A148" s="11" t="s">
        <v>72</v>
      </c>
      <c r="B148" s="85">
        <v>0.40972222222222227</v>
      </c>
      <c r="C148" s="85">
        <v>0.79165509259259259</v>
      </c>
      <c r="D148" s="40" t="s">
        <v>74</v>
      </c>
      <c r="E148" s="11" t="s">
        <v>185</v>
      </c>
      <c r="F148" s="112">
        <v>0.79166666666666663</v>
      </c>
      <c r="G148" s="11" t="s">
        <v>160</v>
      </c>
      <c r="H148" s="11" t="s">
        <v>154</v>
      </c>
      <c r="I148" s="11" t="s">
        <v>155</v>
      </c>
      <c r="J148" s="11" t="s">
        <v>584</v>
      </c>
      <c r="K148" s="9" t="str">
        <f>VLOOKUP(Таблица47[[#This Row],[Классификатор борда2]],Таблица25[],2,FALSE)</f>
        <v>РПС: Акции и ДР (расч. в EUR)</v>
      </c>
      <c r="L148" s="11"/>
      <c r="M148" s="11"/>
    </row>
    <row r="149" spans="1:13" ht="12" x14ac:dyDescent="0.25">
      <c r="A149" s="11" t="s">
        <v>72</v>
      </c>
      <c r="B149" s="85">
        <v>0.40972222222222227</v>
      </c>
      <c r="C149" s="85">
        <v>0.77083333333333337</v>
      </c>
      <c r="D149" s="40" t="s">
        <v>74</v>
      </c>
      <c r="E149" s="11" t="s">
        <v>185</v>
      </c>
      <c r="F149" s="112">
        <v>0.79166666666666663</v>
      </c>
      <c r="G149" s="11" t="s">
        <v>10</v>
      </c>
      <c r="H149" s="11" t="s">
        <v>253</v>
      </c>
      <c r="I149" s="11" t="s">
        <v>155</v>
      </c>
      <c r="J149" s="11" t="s">
        <v>885</v>
      </c>
      <c r="K149" s="9" t="str">
        <f>VLOOKUP(Таблица47[[#This Row],[Классификатор борда2]],Таблица25[],2,FALSE)</f>
        <v>РПС: ПАИ (расч. в CNY)</v>
      </c>
      <c r="L149" s="11"/>
      <c r="M149" s="11"/>
    </row>
    <row r="150" spans="1:13" ht="12" x14ac:dyDescent="0.25">
      <c r="A150" s="11" t="s">
        <v>72</v>
      </c>
      <c r="B150" s="85">
        <v>0.40972222222222227</v>
      </c>
      <c r="C150" s="85">
        <v>0.77083333333333337</v>
      </c>
      <c r="D150" s="40" t="s">
        <v>74</v>
      </c>
      <c r="E150" s="11" t="s">
        <v>185</v>
      </c>
      <c r="F150" s="112">
        <v>0.79166666666666663</v>
      </c>
      <c r="G150" s="11" t="s">
        <v>10</v>
      </c>
      <c r="H150" s="11" t="s">
        <v>153</v>
      </c>
      <c r="I150" s="11" t="s">
        <v>155</v>
      </c>
      <c r="J150" s="11" t="s">
        <v>249</v>
      </c>
      <c r="K150" s="9" t="str">
        <f>VLOOKUP(Таблица47[[#This Row],[Классификатор борда2]],Таблица25[],2,FALSE)</f>
        <v>РПС: ETF (расч. в USD)</v>
      </c>
      <c r="L150" s="11"/>
      <c r="M150" s="11"/>
    </row>
    <row r="151" spans="1:13" ht="12" x14ac:dyDescent="0.25">
      <c r="A151" s="11" t="s">
        <v>72</v>
      </c>
      <c r="B151" s="85">
        <v>0.40972222222222227</v>
      </c>
      <c r="C151" s="85">
        <v>0.79165509259259259</v>
      </c>
      <c r="D151" s="40" t="s">
        <v>74</v>
      </c>
      <c r="E151" s="11" t="s">
        <v>185</v>
      </c>
      <c r="F151" s="112">
        <v>0.79166666666666663</v>
      </c>
      <c r="G151" s="11" t="s">
        <v>160</v>
      </c>
      <c r="H151" s="11" t="s">
        <v>253</v>
      </c>
      <c r="I151" s="11" t="s">
        <v>155</v>
      </c>
      <c r="J151" s="11" t="s">
        <v>885</v>
      </c>
      <c r="K151" s="9" t="str">
        <f>VLOOKUP(Таблица47[[#This Row],[Классификатор борда2]],Таблица25[],2,FALSE)</f>
        <v>РПС: ПАИ (расч. в CNY)</v>
      </c>
      <c r="L151" s="11"/>
      <c r="M151" s="11"/>
    </row>
    <row r="152" spans="1:13" ht="12" x14ac:dyDescent="0.25">
      <c r="A152" s="11" t="s">
        <v>72</v>
      </c>
      <c r="B152" s="85">
        <v>0.40972222222222227</v>
      </c>
      <c r="C152" s="85">
        <v>0.79165509259259259</v>
      </c>
      <c r="D152" s="40" t="s">
        <v>74</v>
      </c>
      <c r="E152" s="11" t="s">
        <v>185</v>
      </c>
      <c r="F152" s="112">
        <v>0.79166666666666663</v>
      </c>
      <c r="G152" s="11" t="s">
        <v>160</v>
      </c>
      <c r="H152" s="11" t="s">
        <v>153</v>
      </c>
      <c r="I152" s="11" t="s">
        <v>155</v>
      </c>
      <c r="J152" s="11" t="s">
        <v>249</v>
      </c>
      <c r="K152" s="9" t="str">
        <f>VLOOKUP(Таблица47[[#This Row],[Классификатор борда2]],Таблица25[],2,FALSE)</f>
        <v>РПС: ETF (расч. в USD)</v>
      </c>
      <c r="L152" s="11"/>
      <c r="M152" s="11"/>
    </row>
    <row r="153" spans="1:13" ht="12" x14ac:dyDescent="0.25">
      <c r="A153" s="11" t="s">
        <v>72</v>
      </c>
      <c r="B153" s="85">
        <v>0.40972222222222227</v>
      </c>
      <c r="C153" s="85">
        <v>0.77083333333333337</v>
      </c>
      <c r="D153" s="40" t="s">
        <v>74</v>
      </c>
      <c r="E153" s="11" t="s">
        <v>185</v>
      </c>
      <c r="F153" s="112">
        <v>0.79166666666666663</v>
      </c>
      <c r="G153" s="11" t="s">
        <v>10</v>
      </c>
      <c r="H153" s="11" t="s">
        <v>154</v>
      </c>
      <c r="I153" s="11" t="s">
        <v>155</v>
      </c>
      <c r="J153" s="11" t="s">
        <v>593</v>
      </c>
      <c r="K153" s="9" t="str">
        <f>VLOOKUP(Таблица47[[#This Row],[Классификатор борда2]],Таблица25[],2,FALSE)</f>
        <v>РПС: ETF (расч. в EUR)</v>
      </c>
      <c r="L153" s="11"/>
      <c r="M153" s="11"/>
    </row>
    <row r="154" spans="1:13" ht="12" x14ac:dyDescent="0.25">
      <c r="A154" s="11" t="s">
        <v>72</v>
      </c>
      <c r="B154" s="85">
        <v>0.40972222222222227</v>
      </c>
      <c r="C154" s="85">
        <v>0.79165509259259259</v>
      </c>
      <c r="D154" s="40" t="s">
        <v>74</v>
      </c>
      <c r="E154" s="11" t="s">
        <v>185</v>
      </c>
      <c r="F154" s="112">
        <v>0.79166666666666663</v>
      </c>
      <c r="G154" s="11" t="s">
        <v>160</v>
      </c>
      <c r="H154" s="11" t="s">
        <v>154</v>
      </c>
      <c r="I154" s="11" t="s">
        <v>155</v>
      </c>
      <c r="J154" s="11" t="s">
        <v>593</v>
      </c>
      <c r="K154" s="9" t="str">
        <f>VLOOKUP(Таблица47[[#This Row],[Классификатор борда2]],Таблица25[],2,FALSE)</f>
        <v>РПС: ETF (расч. в EUR)</v>
      </c>
      <c r="L154" s="11"/>
      <c r="M154" s="11"/>
    </row>
    <row r="155" spans="1:13" ht="12" x14ac:dyDescent="0.25">
      <c r="A155" s="11" t="s">
        <v>72</v>
      </c>
      <c r="B155" s="85">
        <v>0.39583333333333331</v>
      </c>
      <c r="C155" s="85">
        <v>0.77083333333333337</v>
      </c>
      <c r="D155" s="40" t="s">
        <v>74</v>
      </c>
      <c r="E155" s="11" t="s">
        <v>185</v>
      </c>
      <c r="F155" s="112">
        <v>0.79166666666666663</v>
      </c>
      <c r="G155" s="11" t="s">
        <v>10</v>
      </c>
      <c r="H155" s="11" t="s">
        <v>153</v>
      </c>
      <c r="I155" s="11" t="s">
        <v>155</v>
      </c>
      <c r="J155" s="11" t="s">
        <v>161</v>
      </c>
      <c r="K155" s="9" t="str">
        <f>VLOOKUP(Таблица47[[#This Row],[Классификатор борда2]],Таблица25[],2,FALSE)</f>
        <v>РПС:Облигации (расч.в USD)</v>
      </c>
      <c r="L155" s="11"/>
      <c r="M155" s="11"/>
    </row>
    <row r="156" spans="1:13" ht="12" x14ac:dyDescent="0.25">
      <c r="A156" s="11" t="s">
        <v>72</v>
      </c>
      <c r="B156" s="85">
        <v>0.39583333333333331</v>
      </c>
      <c r="C156" s="85">
        <v>0.79165509259259259</v>
      </c>
      <c r="D156" s="40" t="s">
        <v>74</v>
      </c>
      <c r="E156" s="11" t="s">
        <v>185</v>
      </c>
      <c r="F156" s="112">
        <v>0.79166666666666663</v>
      </c>
      <c r="G156" s="11" t="s">
        <v>160</v>
      </c>
      <c r="H156" s="11" t="s">
        <v>153</v>
      </c>
      <c r="I156" s="11" t="s">
        <v>155</v>
      </c>
      <c r="J156" s="11" t="s">
        <v>161</v>
      </c>
      <c r="K156" s="9" t="str">
        <f>VLOOKUP(Таблица47[[#This Row],[Классификатор борда2]],Таблица25[],2,FALSE)</f>
        <v>РПС:Облигации (расч.в USD)</v>
      </c>
      <c r="L156" s="11"/>
      <c r="M156" s="11"/>
    </row>
    <row r="157" spans="1:13" ht="12" x14ac:dyDescent="0.25">
      <c r="A157" s="11" t="s">
        <v>72</v>
      </c>
      <c r="B157" s="85">
        <v>0.39583333333333331</v>
      </c>
      <c r="C157" s="85">
        <v>0.77083333333333337</v>
      </c>
      <c r="D157" s="40" t="s">
        <v>74</v>
      </c>
      <c r="E157" s="11" t="s">
        <v>185</v>
      </c>
      <c r="F157" s="112">
        <v>0.79166666666666663</v>
      </c>
      <c r="G157" s="11" t="s">
        <v>10</v>
      </c>
      <c r="H157" s="11" t="s">
        <v>154</v>
      </c>
      <c r="I157" s="11" t="s">
        <v>155</v>
      </c>
      <c r="J157" s="11" t="s">
        <v>162</v>
      </c>
      <c r="K157" s="9" t="str">
        <f>VLOOKUP(Таблица47[[#This Row],[Классификатор борда2]],Таблица25[],2,FALSE)</f>
        <v>РПС:Облигации (расч.в EUR)</v>
      </c>
      <c r="L157" s="11"/>
      <c r="M157" s="11"/>
    </row>
    <row r="158" spans="1:13" ht="12" x14ac:dyDescent="0.25">
      <c r="A158" s="11" t="s">
        <v>72</v>
      </c>
      <c r="B158" s="85">
        <v>0.39583333333333331</v>
      </c>
      <c r="C158" s="85">
        <v>0.79165509259259259</v>
      </c>
      <c r="D158" s="40" t="s">
        <v>74</v>
      </c>
      <c r="E158" s="11" t="s">
        <v>185</v>
      </c>
      <c r="F158" s="112">
        <v>0.79166666666666663</v>
      </c>
      <c r="G158" s="11" t="s">
        <v>160</v>
      </c>
      <c r="H158" s="11" t="s">
        <v>154</v>
      </c>
      <c r="I158" s="11" t="s">
        <v>155</v>
      </c>
      <c r="J158" s="11" t="s">
        <v>162</v>
      </c>
      <c r="K158" s="9" t="str">
        <f>VLOOKUP(Таблица47[[#This Row],[Классификатор борда2]],Таблица25[],2,FALSE)</f>
        <v>РПС:Облигации (расч.в EUR)</v>
      </c>
      <c r="L158" s="11"/>
      <c r="M158" s="11"/>
    </row>
    <row r="159" spans="1:13" ht="12" x14ac:dyDescent="0.25">
      <c r="A159" s="11" t="s">
        <v>72</v>
      </c>
      <c r="B159" s="85">
        <v>0.39583333333333331</v>
      </c>
      <c r="C159" s="85">
        <v>0.77083333333333337</v>
      </c>
      <c r="D159" s="40" t="s">
        <v>74</v>
      </c>
      <c r="E159" s="11" t="s">
        <v>185</v>
      </c>
      <c r="F159" s="112">
        <v>0.79166666666666663</v>
      </c>
      <c r="G159" s="11" t="s">
        <v>10</v>
      </c>
      <c r="H159" s="11" t="s">
        <v>251</v>
      </c>
      <c r="I159" s="11" t="s">
        <v>155</v>
      </c>
      <c r="J159" s="11" t="s">
        <v>250</v>
      </c>
      <c r="K159" s="9" t="str">
        <f>VLOOKUP(Таблица47[[#This Row],[Классификатор борда2]],Таблица25[],2,FALSE)</f>
        <v>РПС:Облигации (расч.в GBP)</v>
      </c>
      <c r="L159" s="11"/>
      <c r="M159" s="11"/>
    </row>
    <row r="160" spans="1:13" ht="12" x14ac:dyDescent="0.25">
      <c r="A160" s="11" t="s">
        <v>72</v>
      </c>
      <c r="B160" s="85">
        <v>0.39583333333333331</v>
      </c>
      <c r="C160" s="85">
        <v>0.79165509259259259</v>
      </c>
      <c r="D160" s="40" t="s">
        <v>74</v>
      </c>
      <c r="E160" s="11" t="s">
        <v>185</v>
      </c>
      <c r="F160" s="112">
        <v>0.79166666666666663</v>
      </c>
      <c r="G160" s="11" t="s">
        <v>160</v>
      </c>
      <c r="H160" s="11" t="s">
        <v>251</v>
      </c>
      <c r="I160" s="11" t="s">
        <v>155</v>
      </c>
      <c r="J160" s="11" t="s">
        <v>250</v>
      </c>
      <c r="K160" s="9" t="str">
        <f>VLOOKUP(Таблица47[[#This Row],[Классификатор борда2]],Таблица25[],2,FALSE)</f>
        <v>РПС:Облигации (расч.в GBP)</v>
      </c>
      <c r="L160" s="11"/>
      <c r="M160" s="11"/>
    </row>
    <row r="161" spans="1:13" ht="12" x14ac:dyDescent="0.25">
      <c r="A161" s="11" t="s">
        <v>72</v>
      </c>
      <c r="B161" s="85">
        <v>0.39583333333333331</v>
      </c>
      <c r="C161" s="85">
        <v>0.77083333333333337</v>
      </c>
      <c r="D161" s="40" t="s">
        <v>74</v>
      </c>
      <c r="E161" s="11" t="s">
        <v>185</v>
      </c>
      <c r="F161" s="112">
        <v>0.79166666666666663</v>
      </c>
      <c r="G161" s="11" t="s">
        <v>10</v>
      </c>
      <c r="H161" s="11" t="s">
        <v>253</v>
      </c>
      <c r="I161" s="11" t="s">
        <v>155</v>
      </c>
      <c r="J161" s="11" t="s">
        <v>252</v>
      </c>
      <c r="K161" s="9" t="str">
        <f>VLOOKUP(Таблица47[[#This Row],[Классификатор борда2]],Таблица25[],2,FALSE)</f>
        <v>РПС:Облигации (расч.в CNY)</v>
      </c>
      <c r="L161" s="11"/>
      <c r="M161" s="11"/>
    </row>
    <row r="162" spans="1:13" ht="12" x14ac:dyDescent="0.25">
      <c r="A162" s="11" t="s">
        <v>72</v>
      </c>
      <c r="B162" s="85">
        <v>0.39583333333333331</v>
      </c>
      <c r="C162" s="85">
        <v>0.79165509259259259</v>
      </c>
      <c r="D162" s="40" t="s">
        <v>74</v>
      </c>
      <c r="E162" s="11" t="s">
        <v>185</v>
      </c>
      <c r="F162" s="112">
        <v>0.79166666666666663</v>
      </c>
      <c r="G162" s="11" t="s">
        <v>160</v>
      </c>
      <c r="H162" s="11" t="s">
        <v>253</v>
      </c>
      <c r="I162" s="11" t="s">
        <v>155</v>
      </c>
      <c r="J162" s="11" t="s">
        <v>252</v>
      </c>
      <c r="K162" s="9" t="str">
        <f>VLOOKUP(Таблица47[[#This Row],[Классификатор борда2]],Таблица25[],2,FALSE)</f>
        <v>РПС:Облигации (расч.в CNY)</v>
      </c>
      <c r="L162" s="11"/>
      <c r="M162" s="11"/>
    </row>
    <row r="163" spans="1:13" ht="12" x14ac:dyDescent="0.25">
      <c r="A163" s="11" t="s">
        <v>952</v>
      </c>
      <c r="B163" s="85">
        <v>0.39583333333333331</v>
      </c>
      <c r="C163" s="85">
        <v>0.77083333333333337</v>
      </c>
      <c r="D163" s="40" t="s">
        <v>271</v>
      </c>
      <c r="E163" s="11" t="s">
        <v>185</v>
      </c>
      <c r="F163" s="112">
        <v>0.79166666666666663</v>
      </c>
      <c r="G163" s="11" t="s">
        <v>10</v>
      </c>
      <c r="H163" s="11" t="s">
        <v>154</v>
      </c>
      <c r="I163" s="11" t="s">
        <v>155</v>
      </c>
      <c r="J163" s="11" t="s">
        <v>741</v>
      </c>
      <c r="K163" s="9" t="str">
        <f>VLOOKUP(Таблица47[[#This Row],[Классификатор борда2]],Таблица25[],2,FALSE)</f>
        <v>Облигации Д – РПС (расч.в EUR)</v>
      </c>
      <c r="L163" s="11"/>
      <c r="M163" s="11"/>
    </row>
    <row r="164" spans="1:13" ht="12" x14ac:dyDescent="0.25">
      <c r="A164" s="11" t="s">
        <v>952</v>
      </c>
      <c r="B164" s="85">
        <v>0.39583333333333331</v>
      </c>
      <c r="C164" s="85">
        <v>0.79165509259259259</v>
      </c>
      <c r="D164" s="40" t="s">
        <v>271</v>
      </c>
      <c r="E164" s="11" t="s">
        <v>185</v>
      </c>
      <c r="F164" s="112">
        <v>0.79166666666666663</v>
      </c>
      <c r="G164" s="11" t="s">
        <v>160</v>
      </c>
      <c r="H164" s="11" t="s">
        <v>154</v>
      </c>
      <c r="I164" s="11" t="s">
        <v>155</v>
      </c>
      <c r="J164" s="11" t="s">
        <v>741</v>
      </c>
      <c r="K164" s="9" t="str">
        <f>VLOOKUP(Таблица47[[#This Row],[Классификатор борда2]],Таблица25[],2,FALSE)</f>
        <v>Облигации Д – РПС (расч.в EUR)</v>
      </c>
      <c r="L164" s="11"/>
      <c r="M164" s="11"/>
    </row>
    <row r="165" spans="1:13" ht="12" x14ac:dyDescent="0.25">
      <c r="A165" s="11" t="s">
        <v>952</v>
      </c>
      <c r="B165" s="85">
        <v>0.39583333333333331</v>
      </c>
      <c r="C165" s="85">
        <v>0.77083333333333337</v>
      </c>
      <c r="D165" s="40" t="s">
        <v>271</v>
      </c>
      <c r="E165" s="11" t="s">
        <v>185</v>
      </c>
      <c r="F165" s="112">
        <v>0.79166666666666663</v>
      </c>
      <c r="G165" s="11" t="s">
        <v>10</v>
      </c>
      <c r="H165" s="11" t="s">
        <v>153</v>
      </c>
      <c r="I165" s="11" t="s">
        <v>155</v>
      </c>
      <c r="J165" s="11" t="s">
        <v>743</v>
      </c>
      <c r="K165" s="9" t="str">
        <f>VLOOKUP(Таблица47[[#This Row],[Классификатор борда2]],Таблица25[],2,FALSE)</f>
        <v>Облигации Д - РПС (расч.в USD)</v>
      </c>
      <c r="L165" s="11"/>
      <c r="M165" s="11"/>
    </row>
    <row r="166" spans="1:13" ht="12" x14ac:dyDescent="0.25">
      <c r="A166" s="11" t="s">
        <v>952</v>
      </c>
      <c r="B166" s="85">
        <v>0.39583333333333331</v>
      </c>
      <c r="C166" s="85">
        <v>0.79165509259259259</v>
      </c>
      <c r="D166" s="40" t="s">
        <v>271</v>
      </c>
      <c r="E166" s="11" t="s">
        <v>185</v>
      </c>
      <c r="F166" s="112">
        <v>0.79166666666666663</v>
      </c>
      <c r="G166" s="11" t="s">
        <v>160</v>
      </c>
      <c r="H166" s="11" t="s">
        <v>153</v>
      </c>
      <c r="I166" s="11" t="s">
        <v>155</v>
      </c>
      <c r="J166" s="11" t="s">
        <v>743</v>
      </c>
      <c r="K166" s="9" t="str">
        <f>VLOOKUP(Таблица47[[#This Row],[Классификатор борда2]],Таблица25[],2,FALSE)</f>
        <v>Облигации Д - РПС (расч.в USD)</v>
      </c>
      <c r="L166" s="11"/>
      <c r="M166" s="11"/>
    </row>
    <row r="167" spans="1:13" s="157" customFormat="1" ht="12" x14ac:dyDescent="0.25">
      <c r="A167" s="11" t="s">
        <v>952</v>
      </c>
      <c r="B167" s="85">
        <v>0.39583333333333331</v>
      </c>
      <c r="C167" s="85">
        <v>0.77083333333333337</v>
      </c>
      <c r="D167" s="40" t="s">
        <v>271</v>
      </c>
      <c r="E167" s="11" t="s">
        <v>185</v>
      </c>
      <c r="F167" s="112">
        <v>0.79166666666666663</v>
      </c>
      <c r="G167" s="11" t="s">
        <v>10</v>
      </c>
      <c r="H167" s="11" t="s">
        <v>122</v>
      </c>
      <c r="I167" s="11" t="s">
        <v>155</v>
      </c>
      <c r="J167" s="11" t="s">
        <v>173</v>
      </c>
      <c r="K167" s="9" t="str">
        <f>VLOOKUP(Таблица47[[#This Row],[Классификатор борда2]],Таблица25[],2,FALSE)</f>
        <v>Облигации Д - РПС</v>
      </c>
      <c r="L167" s="11"/>
      <c r="M167" s="11"/>
    </row>
    <row r="168" spans="1:13" s="157" customFormat="1" ht="12" x14ac:dyDescent="0.25">
      <c r="A168" s="11" t="s">
        <v>952</v>
      </c>
      <c r="B168" s="85">
        <v>0.39583333333333331</v>
      </c>
      <c r="C168" s="85">
        <v>0.79165509259259259</v>
      </c>
      <c r="D168" s="40" t="s">
        <v>271</v>
      </c>
      <c r="E168" s="11" t="s">
        <v>185</v>
      </c>
      <c r="F168" s="112">
        <v>0.79166666666666663</v>
      </c>
      <c r="G168" s="11" t="s">
        <v>160</v>
      </c>
      <c r="H168" s="11" t="s">
        <v>122</v>
      </c>
      <c r="I168" s="11" t="s">
        <v>155</v>
      </c>
      <c r="J168" s="11" t="s">
        <v>173</v>
      </c>
      <c r="K168" s="9" t="str">
        <f>VLOOKUP(Таблица47[[#This Row],[Классификатор борда2]],Таблица25[],2,FALSE)</f>
        <v>Облигации Д - РПС</v>
      </c>
      <c r="L168" s="11"/>
      <c r="M168" s="11"/>
    </row>
    <row r="169" spans="1:13" ht="12" x14ac:dyDescent="0.25">
      <c r="A169" s="11" t="s">
        <v>75</v>
      </c>
      <c r="B169" s="85">
        <v>0.39583333333333331</v>
      </c>
      <c r="C169" s="85">
        <v>0.77083333333333337</v>
      </c>
      <c r="D169" s="40" t="s">
        <v>165</v>
      </c>
      <c r="E169" s="11" t="s">
        <v>185</v>
      </c>
      <c r="F169" s="112">
        <v>0.79166666666666663</v>
      </c>
      <c r="G169" s="11" t="s">
        <v>10</v>
      </c>
      <c r="H169" s="11" t="s">
        <v>122</v>
      </c>
      <c r="I169" s="11" t="s">
        <v>155</v>
      </c>
      <c r="J169" s="11" t="s">
        <v>164</v>
      </c>
      <c r="K169" s="9" t="str">
        <f>VLOOKUP(Таблица47[[#This Row],[Классификатор борда2]],Таблица25[],2,FALSE)</f>
        <v>РЕПО-M: Облигации</v>
      </c>
      <c r="L169" s="11"/>
      <c r="M169" s="11"/>
    </row>
    <row r="170" spans="1:13" ht="12" x14ac:dyDescent="0.25">
      <c r="A170" s="11" t="s">
        <v>75</v>
      </c>
      <c r="B170" s="85">
        <v>0.39583333333333331</v>
      </c>
      <c r="C170" s="85">
        <v>0.79165509259259259</v>
      </c>
      <c r="D170" s="40" t="s">
        <v>165</v>
      </c>
      <c r="E170" s="11" t="s">
        <v>185</v>
      </c>
      <c r="F170" s="112">
        <v>0.79166666666666663</v>
      </c>
      <c r="G170" s="11" t="s">
        <v>163</v>
      </c>
      <c r="H170" s="11" t="s">
        <v>122</v>
      </c>
      <c r="I170" s="11" t="s">
        <v>155</v>
      </c>
      <c r="J170" s="11" t="s">
        <v>164</v>
      </c>
      <c r="K170" s="9" t="str">
        <f>VLOOKUP(Таблица47[[#This Row],[Классификатор борда2]],Таблица25[],2,FALSE)</f>
        <v>РЕПО-M: Облигации</v>
      </c>
      <c r="L170" s="11"/>
      <c r="M170" s="11"/>
    </row>
    <row r="171" spans="1:13" ht="12" x14ac:dyDescent="0.25">
      <c r="A171" s="11" t="s">
        <v>75</v>
      </c>
      <c r="B171" s="85">
        <v>0.39583333333333331</v>
      </c>
      <c r="C171" s="85">
        <v>0.77083333333333337</v>
      </c>
      <c r="D171" s="40" t="s">
        <v>165</v>
      </c>
      <c r="E171" s="11" t="s">
        <v>185</v>
      </c>
      <c r="F171" s="112">
        <v>0.79166666666666663</v>
      </c>
      <c r="G171" s="11" t="s">
        <v>10</v>
      </c>
      <c r="H171" s="11" t="s">
        <v>153</v>
      </c>
      <c r="I171" s="11" t="s">
        <v>155</v>
      </c>
      <c r="J171" s="11" t="s">
        <v>166</v>
      </c>
      <c r="K171" s="9" t="str">
        <f>VLOOKUP(Таблица47[[#This Row],[Классификатор борда2]],Таблица25[],2,FALSE)</f>
        <v>РЕПО-M в ин. валюте (USD)</v>
      </c>
      <c r="L171" s="11"/>
      <c r="M171" s="11"/>
    </row>
    <row r="172" spans="1:13" ht="12" x14ac:dyDescent="0.25">
      <c r="A172" s="11" t="s">
        <v>75</v>
      </c>
      <c r="B172" s="85">
        <v>0.39583333333333331</v>
      </c>
      <c r="C172" s="85">
        <v>0.79165509259259259</v>
      </c>
      <c r="D172" s="40" t="s">
        <v>165</v>
      </c>
      <c r="E172" s="11" t="s">
        <v>185</v>
      </c>
      <c r="F172" s="112">
        <v>0.79166666666666663</v>
      </c>
      <c r="G172" s="11" t="s">
        <v>163</v>
      </c>
      <c r="H172" s="11" t="s">
        <v>153</v>
      </c>
      <c r="I172" s="11" t="s">
        <v>155</v>
      </c>
      <c r="J172" s="11" t="s">
        <v>166</v>
      </c>
      <c r="K172" s="9" t="str">
        <f>VLOOKUP(Таблица47[[#This Row],[Классификатор борда2]],Таблица25[],2,FALSE)</f>
        <v>РЕПО-M в ин. валюте (USD)</v>
      </c>
      <c r="L172" s="11"/>
      <c r="M172" s="11"/>
    </row>
    <row r="173" spans="1:13" ht="12" x14ac:dyDescent="0.25">
      <c r="A173" s="11" t="s">
        <v>75</v>
      </c>
      <c r="B173" s="85">
        <v>0.39583333333333331</v>
      </c>
      <c r="C173" s="85">
        <v>0.77083333333333337</v>
      </c>
      <c r="D173" s="40" t="s">
        <v>165</v>
      </c>
      <c r="E173" s="11" t="s">
        <v>185</v>
      </c>
      <c r="F173" s="112">
        <v>0.79166666666666663</v>
      </c>
      <c r="G173" s="11" t="s">
        <v>10</v>
      </c>
      <c r="H173" s="11" t="s">
        <v>154</v>
      </c>
      <c r="I173" s="11" t="s">
        <v>155</v>
      </c>
      <c r="J173" s="11" t="s">
        <v>167</v>
      </c>
      <c r="K173" s="9" t="str">
        <f>VLOOKUP(Таблица47[[#This Row],[Классификатор борда2]],Таблица25[],2,FALSE)</f>
        <v>РЕПО-M в ин. валюте (EUR)</v>
      </c>
      <c r="L173" s="11"/>
      <c r="M173" s="11"/>
    </row>
    <row r="174" spans="1:13" ht="12" x14ac:dyDescent="0.25">
      <c r="A174" s="11" t="s">
        <v>75</v>
      </c>
      <c r="B174" s="85">
        <v>0.39583333333333331</v>
      </c>
      <c r="C174" s="85">
        <v>0.79165509259259259</v>
      </c>
      <c r="D174" s="40" t="s">
        <v>165</v>
      </c>
      <c r="E174" s="11" t="s">
        <v>185</v>
      </c>
      <c r="F174" s="112">
        <v>0.79166666666666663</v>
      </c>
      <c r="G174" s="11" t="s">
        <v>163</v>
      </c>
      <c r="H174" s="11" t="s">
        <v>154</v>
      </c>
      <c r="I174" s="11" t="s">
        <v>155</v>
      </c>
      <c r="J174" s="11" t="s">
        <v>167</v>
      </c>
      <c r="K174" s="9" t="str">
        <f>VLOOKUP(Таблица47[[#This Row],[Классификатор борда2]],Таблица25[],2,FALSE)</f>
        <v>РЕПО-M в ин. валюте (EUR)</v>
      </c>
      <c r="L174" s="11"/>
      <c r="M174" s="11"/>
    </row>
    <row r="175" spans="1:13" ht="12" x14ac:dyDescent="0.25">
      <c r="A175" s="11" t="s">
        <v>75</v>
      </c>
      <c r="B175" s="85">
        <v>0.39583333333333331</v>
      </c>
      <c r="C175" s="85">
        <v>0.77083333333333337</v>
      </c>
      <c r="D175" s="40" t="s">
        <v>165</v>
      </c>
      <c r="E175" s="11"/>
      <c r="F175" s="112">
        <v>0.79166666666666663</v>
      </c>
      <c r="G175" s="11" t="s">
        <v>10</v>
      </c>
      <c r="H175" s="11" t="s">
        <v>253</v>
      </c>
      <c r="I175" s="11" t="s">
        <v>155</v>
      </c>
      <c r="J175" s="11" t="s">
        <v>454</v>
      </c>
      <c r="K175" s="9" t="str">
        <f>VLOOKUP(Таблица47[[#This Row],[Классификатор борда2]],Таблица25[],2,FALSE)</f>
        <v>РЕПО-M в ин. валюте (CNY)</v>
      </c>
      <c r="L175" s="11"/>
      <c r="M175" s="11"/>
    </row>
    <row r="176" spans="1:13" ht="12" x14ac:dyDescent="0.25">
      <c r="A176" s="11" t="s">
        <v>75</v>
      </c>
      <c r="B176" s="85">
        <v>0.39583333333333331</v>
      </c>
      <c r="C176" s="85">
        <v>0.79165509259259259</v>
      </c>
      <c r="D176" s="40" t="s">
        <v>165</v>
      </c>
      <c r="E176" s="11"/>
      <c r="F176" s="112">
        <v>0.79166666666666663</v>
      </c>
      <c r="G176" s="11" t="s">
        <v>163</v>
      </c>
      <c r="H176" s="11" t="s">
        <v>253</v>
      </c>
      <c r="I176" s="11" t="s">
        <v>155</v>
      </c>
      <c r="J176" s="11" t="s">
        <v>454</v>
      </c>
      <c r="K176" s="9" t="str">
        <f>VLOOKUP(Таблица47[[#This Row],[Классификатор борда2]],Таблица25[],2,FALSE)</f>
        <v>РЕПО-M в ин. валюте (CNY)</v>
      </c>
      <c r="L176" s="11"/>
      <c r="M176" s="11"/>
    </row>
    <row r="177" spans="1:13" ht="12" x14ac:dyDescent="0.25">
      <c r="A177" s="11"/>
      <c r="B177" s="85"/>
      <c r="C177" s="85"/>
      <c r="D177" s="40"/>
      <c r="E177" s="11"/>
      <c r="F177" s="112"/>
      <c r="G177" s="11"/>
      <c r="H177" s="11"/>
      <c r="I177" s="11"/>
      <c r="J177" s="11"/>
      <c r="K177" s="9"/>
      <c r="L177" s="11"/>
      <c r="M177" s="11"/>
    </row>
    <row r="178" spans="1:13" ht="12" x14ac:dyDescent="0.25">
      <c r="A178" s="11" t="s">
        <v>187</v>
      </c>
      <c r="B178" s="85">
        <v>0.39583333333333331</v>
      </c>
      <c r="C178" s="85">
        <v>0.79165509259259259</v>
      </c>
      <c r="D178" s="40" t="s">
        <v>170</v>
      </c>
      <c r="E178" s="11" t="s">
        <v>185</v>
      </c>
      <c r="F178" s="112">
        <v>0.79166666666666663</v>
      </c>
      <c r="G178" s="11" t="s">
        <v>168</v>
      </c>
      <c r="H178" s="11" t="s">
        <v>122</v>
      </c>
      <c r="I178" s="11" t="s">
        <v>155</v>
      </c>
      <c r="J178" s="11" t="s">
        <v>169</v>
      </c>
      <c r="K178" s="9" t="str">
        <f>VLOOKUP(Таблица47[[#This Row],[Классификатор борда2]],Таблица25[],2,FALSE)</f>
        <v>РЕПО с ЦБ РФ: Аукцион РЕПО</v>
      </c>
      <c r="L178" s="11"/>
      <c r="M178" s="11"/>
    </row>
    <row r="179" spans="1:13" ht="12" x14ac:dyDescent="0.25">
      <c r="A179" s="11" t="s">
        <v>187</v>
      </c>
      <c r="B179" s="85">
        <v>0.39583333333333331</v>
      </c>
      <c r="C179" s="85">
        <v>0.79165509259259259</v>
      </c>
      <c r="D179" s="40" t="s">
        <v>170</v>
      </c>
      <c r="E179" s="11"/>
      <c r="F179" s="112">
        <v>0.79166666666666663</v>
      </c>
      <c r="G179" s="11" t="s">
        <v>168</v>
      </c>
      <c r="H179" s="11" t="s">
        <v>153</v>
      </c>
      <c r="I179" s="11" t="s">
        <v>155</v>
      </c>
      <c r="J179" s="11" t="s">
        <v>238</v>
      </c>
      <c r="K179" s="9" t="str">
        <f>VLOOKUP(Таблица47[[#This Row],[Классификатор борда2]],Таблица25[],2,FALSE)</f>
        <v>USD РЕПО с ЦБ РФ: Аукцион РЕПО</v>
      </c>
      <c r="L179" s="11"/>
      <c r="M179" s="11"/>
    </row>
    <row r="180" spans="1:13" ht="12" x14ac:dyDescent="0.25">
      <c r="A180" s="11" t="s">
        <v>187</v>
      </c>
      <c r="B180" s="85">
        <v>0.39583333333333331</v>
      </c>
      <c r="C180" s="85">
        <v>0.79165509259259259</v>
      </c>
      <c r="D180" s="40" t="s">
        <v>170</v>
      </c>
      <c r="E180" s="11"/>
      <c r="F180" s="112">
        <v>0.79166666666666663</v>
      </c>
      <c r="G180" s="11" t="s">
        <v>168</v>
      </c>
      <c r="H180" s="11" t="s">
        <v>154</v>
      </c>
      <c r="I180" s="11" t="s">
        <v>155</v>
      </c>
      <c r="J180" s="11" t="s">
        <v>239</v>
      </c>
      <c r="K180" s="9" t="str">
        <f>VLOOKUP(Таблица47[[#This Row],[Классификатор борда2]],Таблица25[],2,FALSE)</f>
        <v>EUR РЕПО с ЦБ РФ: Аукцион РЕПО</v>
      </c>
      <c r="L180" s="11"/>
      <c r="M180" s="11"/>
    </row>
    <row r="181" spans="1:13" ht="12" x14ac:dyDescent="0.25">
      <c r="A181" s="11" t="s">
        <v>187</v>
      </c>
      <c r="B181" s="85">
        <v>0.39583333333333331</v>
      </c>
      <c r="C181" s="85">
        <v>0.79165509259259259</v>
      </c>
      <c r="D181" s="40" t="s">
        <v>172</v>
      </c>
      <c r="E181" s="11" t="s">
        <v>185</v>
      </c>
      <c r="F181" s="112">
        <v>0.79166666666666663</v>
      </c>
      <c r="G181" s="11" t="s">
        <v>168</v>
      </c>
      <c r="H181" s="11" t="s">
        <v>122</v>
      </c>
      <c r="I181" s="11" t="s">
        <v>155</v>
      </c>
      <c r="J181" s="11" t="s">
        <v>171</v>
      </c>
      <c r="K181" s="9" t="str">
        <f>VLOOKUP(Таблица47[[#This Row],[Классификатор борда2]],Таблица25[],2,FALSE)</f>
        <v>РЕПО с ЦБ РФ: фикс.ставка</v>
      </c>
      <c r="L181" s="11"/>
      <c r="M181" s="11"/>
    </row>
    <row r="182" spans="1:13" ht="12" x14ac:dyDescent="0.25">
      <c r="A182" s="11" t="s">
        <v>187</v>
      </c>
      <c r="B182" s="85">
        <v>0.39583333333333331</v>
      </c>
      <c r="C182" s="85">
        <v>0.79165509259259259</v>
      </c>
      <c r="D182" s="40" t="s">
        <v>240</v>
      </c>
      <c r="E182" s="11" t="s">
        <v>185</v>
      </c>
      <c r="F182" s="112">
        <v>0.79166666666666663</v>
      </c>
      <c r="G182" s="11" t="s">
        <v>759</v>
      </c>
      <c r="H182" s="11" t="s">
        <v>153</v>
      </c>
      <c r="I182" s="11" t="s">
        <v>155</v>
      </c>
      <c r="J182" s="11" t="s">
        <v>238</v>
      </c>
      <c r="K182" s="9" t="str">
        <f>VLOOKUP(Таблица47[[#This Row],[Классификатор борда2]],Таблица25[],2,FALSE)</f>
        <v>USD РЕПО с ЦБ РФ: Аукцион РЕПО</v>
      </c>
      <c r="L182" s="11"/>
      <c r="M182" s="11"/>
    </row>
    <row r="183" spans="1:13" ht="12" x14ac:dyDescent="0.25">
      <c r="A183" s="11" t="s">
        <v>187</v>
      </c>
      <c r="B183" s="85">
        <v>0.39583333333333331</v>
      </c>
      <c r="C183" s="85">
        <v>0.79165509259259259</v>
      </c>
      <c r="D183" s="40" t="s">
        <v>240</v>
      </c>
      <c r="E183" s="11"/>
      <c r="F183" s="112">
        <v>0.79166666666666663</v>
      </c>
      <c r="G183" s="11" t="s">
        <v>759</v>
      </c>
      <c r="H183" s="11" t="s">
        <v>154</v>
      </c>
      <c r="I183" s="11" t="s">
        <v>155</v>
      </c>
      <c r="J183" s="11" t="s">
        <v>239</v>
      </c>
      <c r="K183" s="9" t="str">
        <f>VLOOKUP(Таблица47[[#This Row],[Классификатор борда2]],Таблица25[],2,FALSE)</f>
        <v>EUR РЕПО с ЦБ РФ: Аукцион РЕПО</v>
      </c>
      <c r="L183" s="11"/>
      <c r="M183" s="11"/>
    </row>
    <row r="184" spans="1:13" ht="24" x14ac:dyDescent="0.25">
      <c r="A184" s="11" t="s">
        <v>187</v>
      </c>
      <c r="B184" s="85">
        <v>0.39583333333333331</v>
      </c>
      <c r="C184" s="85">
        <v>0.79165509259259259</v>
      </c>
      <c r="D184" s="40" t="s">
        <v>760</v>
      </c>
      <c r="E184" s="11"/>
      <c r="F184" s="112">
        <v>0.79166666666666663</v>
      </c>
      <c r="G184" s="11" t="s">
        <v>759</v>
      </c>
      <c r="H184" s="11" t="s">
        <v>122</v>
      </c>
      <c r="I184" s="11" t="s">
        <v>155</v>
      </c>
      <c r="J184" s="11" t="s">
        <v>756</v>
      </c>
      <c r="K184" s="9" t="str">
        <f>VLOOKUP(Таблица47[[#This Row],[Классификатор борда2]],Таблица25[],2,FALSE)</f>
        <v>РЕПО с ЦБ РФ: Аукцион плав. ставки</v>
      </c>
      <c r="L184" s="11"/>
      <c r="M184" s="11"/>
    </row>
    <row r="185" spans="1:13" ht="12" x14ac:dyDescent="0.25">
      <c r="A185" s="11"/>
      <c r="B185" s="85"/>
      <c r="C185" s="85"/>
      <c r="D185" s="40"/>
      <c r="E185" s="11"/>
      <c r="F185" s="112"/>
      <c r="G185" s="11"/>
      <c r="H185" s="11"/>
      <c r="I185" s="11"/>
      <c r="J185" s="11"/>
      <c r="K185" s="9"/>
      <c r="L185" s="11"/>
      <c r="M185" s="11"/>
    </row>
    <row r="186" spans="1:13" ht="12" x14ac:dyDescent="0.25">
      <c r="A186" s="9"/>
      <c r="B186" s="155"/>
      <c r="C186" s="155"/>
      <c r="D186" s="92"/>
      <c r="E186" s="9"/>
      <c r="F186" s="91"/>
      <c r="G186" s="9"/>
      <c r="H186" s="9"/>
      <c r="I186" s="9"/>
      <c r="J186" s="9"/>
      <c r="K186" s="9"/>
      <c r="L186" s="11"/>
      <c r="M186" s="11"/>
    </row>
    <row r="187" spans="1:13" ht="12" x14ac:dyDescent="0.25">
      <c r="A187" s="11"/>
      <c r="B187" s="85"/>
      <c r="C187" s="85"/>
      <c r="D187" s="40"/>
      <c r="E187" s="11"/>
      <c r="F187" s="112"/>
      <c r="G187" s="11"/>
      <c r="H187" s="11"/>
      <c r="I187" s="11"/>
      <c r="J187" s="11"/>
      <c r="K187" s="9"/>
      <c r="L187" s="11"/>
      <c r="M187" s="11"/>
    </row>
    <row r="188" spans="1:13" ht="36" x14ac:dyDescent="0.25">
      <c r="A188" s="11" t="s">
        <v>272</v>
      </c>
      <c r="B188" s="85">
        <v>0.375</v>
      </c>
      <c r="C188" s="85">
        <v>0.72916666666666663</v>
      </c>
      <c r="D188" s="40" t="s">
        <v>277</v>
      </c>
      <c r="E188" s="11" t="s">
        <v>185</v>
      </c>
      <c r="F188" s="112" t="s">
        <v>5</v>
      </c>
      <c r="G188" s="11" t="s">
        <v>247</v>
      </c>
      <c r="H188" s="11" t="s">
        <v>122</v>
      </c>
      <c r="I188" s="11" t="s">
        <v>123</v>
      </c>
      <c r="J188" s="11" t="s">
        <v>174</v>
      </c>
      <c r="K188" s="9" t="str">
        <f>VLOOKUP(Таблица47[[#This Row],[Классификатор борда2]],Таблица25[],2,FALSE)</f>
        <v>Поставка по СК (акции)</v>
      </c>
      <c r="L188" s="11"/>
      <c r="M188" s="11"/>
    </row>
    <row r="189" spans="1:13" ht="36" x14ac:dyDescent="0.25">
      <c r="A189" s="11" t="s">
        <v>272</v>
      </c>
      <c r="B189" s="85">
        <v>0.375</v>
      </c>
      <c r="C189" s="85">
        <v>0.72916666666666663</v>
      </c>
      <c r="D189" s="40" t="s">
        <v>278</v>
      </c>
      <c r="E189" s="11" t="s">
        <v>185</v>
      </c>
      <c r="F189" s="112" t="s">
        <v>5</v>
      </c>
      <c r="G189" s="11" t="s">
        <v>247</v>
      </c>
      <c r="H189" s="11" t="s">
        <v>274</v>
      </c>
      <c r="I189" s="11" t="s">
        <v>123</v>
      </c>
      <c r="J189" s="11" t="s">
        <v>279</v>
      </c>
      <c r="K189" s="9" t="str">
        <f>VLOOKUP(Таблица47[[#This Row],[Классификатор борда2]],Таблица25[],2,FALSE)</f>
        <v>Поставка по СК (облигации)</v>
      </c>
      <c r="L189" s="11"/>
      <c r="M189" s="11"/>
    </row>
    <row r="190" spans="1:13" ht="12" x14ac:dyDescent="0.25">
      <c r="A190" s="11"/>
      <c r="B190" s="85"/>
      <c r="C190" s="85"/>
      <c r="D190" s="40"/>
      <c r="E190" s="11"/>
      <c r="F190" s="112"/>
      <c r="G190" s="11"/>
      <c r="H190" s="11"/>
      <c r="I190" s="11"/>
      <c r="J190" s="11"/>
      <c r="K190" s="9"/>
      <c r="L190" s="11"/>
      <c r="M190" s="11"/>
    </row>
    <row r="191" spans="1:13" ht="12" x14ac:dyDescent="0.25">
      <c r="A191" s="11" t="s">
        <v>188</v>
      </c>
      <c r="B191" s="85">
        <v>0.39583333333333331</v>
      </c>
      <c r="C191" s="85">
        <v>0.79165509259259259</v>
      </c>
      <c r="D191" s="40" t="s">
        <v>176</v>
      </c>
      <c r="E191" s="11" t="s">
        <v>185</v>
      </c>
      <c r="F191" s="112">
        <v>0.79166666666666663</v>
      </c>
      <c r="G191" s="112" t="s">
        <v>971</v>
      </c>
      <c r="H191" s="11" t="s">
        <v>122</v>
      </c>
      <c r="I191" s="11" t="s">
        <v>155</v>
      </c>
      <c r="J191" s="11" t="s">
        <v>175</v>
      </c>
      <c r="K191" s="9" t="str">
        <f>VLOOKUP(Таблица47[[#This Row],[Классификатор борда2]],Таблица25[],2,FALSE)</f>
        <v>Размещение: Адресные заявки</v>
      </c>
      <c r="L191" s="11"/>
      <c r="M191" s="11"/>
    </row>
    <row r="192" spans="1:13" ht="12" x14ac:dyDescent="0.25">
      <c r="A192" s="165" t="s">
        <v>188</v>
      </c>
      <c r="B192" s="166">
        <v>0.39583333333333331</v>
      </c>
      <c r="C192" s="166">
        <v>0.77083333333333337</v>
      </c>
      <c r="D192" s="167" t="s">
        <v>176</v>
      </c>
      <c r="E192" s="165" t="s">
        <v>185</v>
      </c>
      <c r="F192" s="168">
        <v>0.79166666666666663</v>
      </c>
      <c r="G192" s="165" t="s">
        <v>972</v>
      </c>
      <c r="H192" s="165" t="s">
        <v>122</v>
      </c>
      <c r="I192" s="165" t="s">
        <v>155</v>
      </c>
      <c r="J192" s="165" t="s">
        <v>175</v>
      </c>
      <c r="K192" s="165" t="str">
        <f>VLOOKUP(Таблица47[[#This Row],[Классификатор борда2]],Таблица25[],2,FALSE)</f>
        <v>Размещение: Адресные заявки</v>
      </c>
      <c r="L192" s="165"/>
      <c r="M192" s="165"/>
    </row>
    <row r="193" spans="1:13" ht="12" x14ac:dyDescent="0.25">
      <c r="A193" s="11" t="s">
        <v>188</v>
      </c>
      <c r="B193" s="85">
        <v>0.39583333333333331</v>
      </c>
      <c r="C193" s="85">
        <v>0.79165509259259259</v>
      </c>
      <c r="D193" s="40" t="s">
        <v>176</v>
      </c>
      <c r="E193" s="11" t="s">
        <v>185</v>
      </c>
      <c r="F193" s="112">
        <v>0.79166666666666663</v>
      </c>
      <c r="G193" s="112" t="s">
        <v>971</v>
      </c>
      <c r="H193" s="11" t="s">
        <v>153</v>
      </c>
      <c r="I193" s="11" t="s">
        <v>155</v>
      </c>
      <c r="J193" s="11" t="s">
        <v>177</v>
      </c>
      <c r="K193" s="9" t="str">
        <f>VLOOKUP(Таблица47[[#This Row],[Классификатор борда2]],Таблица25[],2,FALSE)</f>
        <v>Размещение:Адресные заявки USD</v>
      </c>
      <c r="L193" s="11"/>
      <c r="M193" s="11"/>
    </row>
    <row r="194" spans="1:13" ht="12" x14ac:dyDescent="0.25">
      <c r="A194" s="165" t="s">
        <v>188</v>
      </c>
      <c r="B194" s="166">
        <v>0.39583333333333331</v>
      </c>
      <c r="C194" s="166">
        <v>0.77083333333333337</v>
      </c>
      <c r="D194" s="167" t="s">
        <v>176</v>
      </c>
      <c r="E194" s="165" t="s">
        <v>185</v>
      </c>
      <c r="F194" s="168">
        <v>0.79166666666666663</v>
      </c>
      <c r="G194" s="165" t="s">
        <v>972</v>
      </c>
      <c r="H194" s="165" t="s">
        <v>153</v>
      </c>
      <c r="I194" s="165" t="s">
        <v>155</v>
      </c>
      <c r="J194" s="165" t="s">
        <v>177</v>
      </c>
      <c r="K194" s="165" t="str">
        <f>VLOOKUP(Таблица47[[#This Row],[Классификатор борда2]],Таблица25[],2,FALSE)</f>
        <v>Размещение:Адресные заявки USD</v>
      </c>
      <c r="L194" s="165"/>
      <c r="M194" s="165"/>
    </row>
    <row r="195" spans="1:13" ht="12" x14ac:dyDescent="0.25">
      <c r="A195" s="11" t="s">
        <v>188</v>
      </c>
      <c r="B195" s="85">
        <v>0.39583333333333331</v>
      </c>
      <c r="C195" s="85">
        <v>0.79165509259259259</v>
      </c>
      <c r="D195" s="40" t="s">
        <v>176</v>
      </c>
      <c r="E195" s="11" t="s">
        <v>185</v>
      </c>
      <c r="F195" s="112">
        <v>0.79166666666666663</v>
      </c>
      <c r="G195" s="112" t="s">
        <v>971</v>
      </c>
      <c r="H195" s="11" t="s">
        <v>154</v>
      </c>
      <c r="I195" s="11" t="s">
        <v>155</v>
      </c>
      <c r="J195" s="11" t="s">
        <v>178</v>
      </c>
      <c r="K195" s="9" t="str">
        <f>VLOOKUP(Таблица47[[#This Row],[Классификатор борда2]],Таблица25[],2,FALSE)</f>
        <v>Размещение:Адресные заявки EUR</v>
      </c>
      <c r="L195" s="11"/>
      <c r="M195" s="11"/>
    </row>
    <row r="196" spans="1:13" ht="12" x14ac:dyDescent="0.25">
      <c r="A196" s="165" t="s">
        <v>188</v>
      </c>
      <c r="B196" s="166">
        <v>0.39583333333333331</v>
      </c>
      <c r="C196" s="166">
        <v>0.77083333333333337</v>
      </c>
      <c r="D196" s="167" t="s">
        <v>176</v>
      </c>
      <c r="E196" s="165" t="s">
        <v>185</v>
      </c>
      <c r="F196" s="168">
        <v>0.79166666666666663</v>
      </c>
      <c r="G196" s="165" t="s">
        <v>972</v>
      </c>
      <c r="H196" s="165" t="s">
        <v>154</v>
      </c>
      <c r="I196" s="165" t="s">
        <v>155</v>
      </c>
      <c r="J196" s="165" t="s">
        <v>178</v>
      </c>
      <c r="K196" s="165" t="str">
        <f>VLOOKUP(Таблица47[[#This Row],[Классификатор борда2]],Таблица25[],2,FALSE)</f>
        <v>Размещение:Адресные заявки EUR</v>
      </c>
      <c r="L196" s="165"/>
      <c r="M196" s="165"/>
    </row>
    <row r="197" spans="1:13" s="114" customFormat="1" ht="12" x14ac:dyDescent="0.25">
      <c r="A197" s="11" t="s">
        <v>188</v>
      </c>
      <c r="B197" s="85">
        <v>0.39583333333333331</v>
      </c>
      <c r="C197" s="85">
        <v>0.79165509259259259</v>
      </c>
      <c r="D197" s="40" t="s">
        <v>176</v>
      </c>
      <c r="E197" s="11" t="s">
        <v>185</v>
      </c>
      <c r="F197" s="112">
        <v>0.79166666666666663</v>
      </c>
      <c r="G197" s="112" t="s">
        <v>971</v>
      </c>
      <c r="H197" s="11" t="s">
        <v>251</v>
      </c>
      <c r="I197" s="11" t="s">
        <v>155</v>
      </c>
      <c r="J197" s="11" t="s">
        <v>254</v>
      </c>
      <c r="K197" s="9" t="str">
        <f>VLOOKUP(Таблица47[[#This Row],[Классификатор борда2]],Таблица25[],2,FALSE)</f>
        <v>Размещение:Адресные заявки GBP</v>
      </c>
      <c r="L197" s="11"/>
      <c r="M197" s="11"/>
    </row>
    <row r="198" spans="1:13" s="114" customFormat="1" ht="12" x14ac:dyDescent="0.25">
      <c r="A198" s="165" t="s">
        <v>188</v>
      </c>
      <c r="B198" s="166">
        <v>0.39583333333333331</v>
      </c>
      <c r="C198" s="166">
        <v>0.77083333333333337</v>
      </c>
      <c r="D198" s="167" t="s">
        <v>176</v>
      </c>
      <c r="E198" s="165" t="s">
        <v>185</v>
      </c>
      <c r="F198" s="168">
        <v>0.79166666666666663</v>
      </c>
      <c r="G198" s="165" t="s">
        <v>972</v>
      </c>
      <c r="H198" s="165" t="s">
        <v>251</v>
      </c>
      <c r="I198" s="165" t="s">
        <v>155</v>
      </c>
      <c r="J198" s="165" t="s">
        <v>254</v>
      </c>
      <c r="K198" s="165" t="str">
        <f>VLOOKUP(Таблица47[[#This Row],[Классификатор борда2]],Таблица25[],2,FALSE)</f>
        <v>Размещение:Адресные заявки GBP</v>
      </c>
      <c r="L198" s="165"/>
      <c r="M198" s="165"/>
    </row>
    <row r="199" spans="1:13" ht="12" x14ac:dyDescent="0.25">
      <c r="A199" s="11" t="s">
        <v>188</v>
      </c>
      <c r="B199" s="85">
        <v>0.39583333333333331</v>
      </c>
      <c r="C199" s="85">
        <v>0.79165509259259259</v>
      </c>
      <c r="D199" s="40" t="s">
        <v>176</v>
      </c>
      <c r="E199" s="11" t="s">
        <v>185</v>
      </c>
      <c r="F199" s="112">
        <v>0.79166666666666663</v>
      </c>
      <c r="G199" s="112" t="s">
        <v>971</v>
      </c>
      <c r="H199" s="11" t="s">
        <v>253</v>
      </c>
      <c r="I199" s="11" t="s">
        <v>155</v>
      </c>
      <c r="J199" s="11" t="s">
        <v>255</v>
      </c>
      <c r="K199" s="9" t="str">
        <f>VLOOKUP(Таблица47[[#This Row],[Классификатор борда2]],Таблица25[],2,FALSE)</f>
        <v>Размещение:Адресные заявки CNY</v>
      </c>
      <c r="L199" s="11"/>
      <c r="M199" s="11"/>
    </row>
    <row r="200" spans="1:13" ht="12" x14ac:dyDescent="0.25">
      <c r="A200" s="165" t="s">
        <v>188</v>
      </c>
      <c r="B200" s="166">
        <v>0.39583333333333331</v>
      </c>
      <c r="C200" s="166">
        <v>0.77083333333333337</v>
      </c>
      <c r="D200" s="167" t="s">
        <v>176</v>
      </c>
      <c r="E200" s="165" t="s">
        <v>185</v>
      </c>
      <c r="F200" s="168">
        <v>0.79166666666666663</v>
      </c>
      <c r="G200" s="168" t="s">
        <v>972</v>
      </c>
      <c r="H200" s="165" t="s">
        <v>253</v>
      </c>
      <c r="I200" s="165" t="s">
        <v>155</v>
      </c>
      <c r="J200" s="165" t="s">
        <v>255</v>
      </c>
      <c r="K200" s="165" t="str">
        <f>VLOOKUP(Таблица47[[#This Row],[Классификатор борда2]],Таблица25[],2,FALSE)</f>
        <v>Размещение:Адресные заявки CNY</v>
      </c>
      <c r="L200" s="165"/>
      <c r="M200" s="165"/>
    </row>
    <row r="201" spans="1:13" ht="12" x14ac:dyDescent="0.25">
      <c r="A201" s="11" t="s">
        <v>188</v>
      </c>
      <c r="B201" s="85">
        <v>0.39583333333333331</v>
      </c>
      <c r="C201" s="85">
        <v>0.79165509259259259</v>
      </c>
      <c r="D201" s="40" t="s">
        <v>180</v>
      </c>
      <c r="E201" s="11" t="s">
        <v>185</v>
      </c>
      <c r="F201" s="112">
        <v>0.79166666666666663</v>
      </c>
      <c r="G201" s="112" t="s">
        <v>971</v>
      </c>
      <c r="H201" s="11" t="s">
        <v>122</v>
      </c>
      <c r="I201" s="11" t="s">
        <v>151</v>
      </c>
      <c r="J201" s="11" t="s">
        <v>179</v>
      </c>
      <c r="K201" s="9" t="str">
        <f>VLOOKUP(Таблица47[[#This Row],[Классификатор борда2]],Таблица25[],2,FALSE)</f>
        <v>Аукцион</v>
      </c>
      <c r="L201" s="11"/>
      <c r="M201" s="11"/>
    </row>
    <row r="202" spans="1:13" ht="12" x14ac:dyDescent="0.25">
      <c r="A202" s="165" t="s">
        <v>188</v>
      </c>
      <c r="B202" s="166">
        <v>0.39583333333333331</v>
      </c>
      <c r="C202" s="166">
        <v>0.77083333333333337</v>
      </c>
      <c r="D202" s="167" t="s">
        <v>180</v>
      </c>
      <c r="E202" s="165" t="s">
        <v>185</v>
      </c>
      <c r="F202" s="168">
        <v>0.79166666666666663</v>
      </c>
      <c r="G202" s="168" t="s">
        <v>972</v>
      </c>
      <c r="H202" s="165" t="s">
        <v>122</v>
      </c>
      <c r="I202" s="165" t="s">
        <v>151</v>
      </c>
      <c r="J202" s="165" t="s">
        <v>179</v>
      </c>
      <c r="K202" s="165" t="str">
        <f>VLOOKUP(Таблица47[[#This Row],[Классификатор борда2]],Таблица25[],2,FALSE)</f>
        <v>Аукцион</v>
      </c>
      <c r="L202" s="165"/>
      <c r="M202" s="165"/>
    </row>
    <row r="203" spans="1:13" ht="12" x14ac:dyDescent="0.25">
      <c r="A203" s="11" t="s">
        <v>188</v>
      </c>
      <c r="B203" s="85">
        <v>0.39583333333333331</v>
      </c>
      <c r="C203" s="85">
        <v>0.79165509259259259</v>
      </c>
      <c r="D203" s="40" t="s">
        <v>180</v>
      </c>
      <c r="E203" s="11" t="s">
        <v>185</v>
      </c>
      <c r="F203" s="112">
        <v>0.79166666666666663</v>
      </c>
      <c r="G203" s="112" t="s">
        <v>971</v>
      </c>
      <c r="H203" s="11" t="s">
        <v>122</v>
      </c>
      <c r="I203" s="11" t="s">
        <v>155</v>
      </c>
      <c r="J203" s="11" t="s">
        <v>750</v>
      </c>
      <c r="K203" s="9" t="str">
        <f>VLOOKUP(Таблица47[[#This Row],[Классификатор борда2]],Таблица25[],2,FALSE)</f>
        <v>Аукцион: адресные заявки</v>
      </c>
      <c r="L203" s="11"/>
      <c r="M203" s="11"/>
    </row>
    <row r="204" spans="1:13" ht="12" x14ac:dyDescent="0.25">
      <c r="A204" s="165" t="s">
        <v>188</v>
      </c>
      <c r="B204" s="166">
        <v>0.39583333333333331</v>
      </c>
      <c r="C204" s="166">
        <v>0.77083333333333337</v>
      </c>
      <c r="D204" s="167" t="s">
        <v>180</v>
      </c>
      <c r="E204" s="165" t="s">
        <v>185</v>
      </c>
      <c r="F204" s="168">
        <v>0.79166666666666663</v>
      </c>
      <c r="G204" s="165" t="s">
        <v>972</v>
      </c>
      <c r="H204" s="165" t="s">
        <v>122</v>
      </c>
      <c r="I204" s="165" t="s">
        <v>155</v>
      </c>
      <c r="J204" s="165" t="s">
        <v>750</v>
      </c>
      <c r="K204" s="165" t="str">
        <f>VLOOKUP(Таблица47[[#This Row],[Классификатор борда2]],Таблица25[],2,FALSE)</f>
        <v>Аукцион: адресные заявки</v>
      </c>
      <c r="L204" s="165"/>
      <c r="M204" s="165"/>
    </row>
    <row r="205" spans="1:13" ht="12" x14ac:dyDescent="0.25">
      <c r="A205" s="11" t="s">
        <v>188</v>
      </c>
      <c r="B205" s="85">
        <v>0.39583333333333331</v>
      </c>
      <c r="C205" s="85">
        <v>0.79165509259259259</v>
      </c>
      <c r="D205" s="40" t="s">
        <v>182</v>
      </c>
      <c r="E205" s="11" t="s">
        <v>185</v>
      </c>
      <c r="F205" s="112">
        <v>0.79166666666666663</v>
      </c>
      <c r="G205" s="112" t="s">
        <v>971</v>
      </c>
      <c r="H205" s="11" t="s">
        <v>122</v>
      </c>
      <c r="I205" s="11" t="s">
        <v>155</v>
      </c>
      <c r="J205" s="11" t="s">
        <v>181</v>
      </c>
      <c r="K205" s="9" t="str">
        <f>VLOOKUP(Таблица47[[#This Row],[Классификатор борда2]],Таблица25[],2,FALSE)</f>
        <v>Выкуп: Адресные заявки</v>
      </c>
      <c r="L205" s="11"/>
      <c r="M205" s="11"/>
    </row>
    <row r="206" spans="1:13" ht="12" x14ac:dyDescent="0.25">
      <c r="A206" s="165" t="s">
        <v>188</v>
      </c>
      <c r="B206" s="166">
        <v>0.39583333333333331</v>
      </c>
      <c r="C206" s="166">
        <v>0.77083333333333337</v>
      </c>
      <c r="D206" s="167" t="s">
        <v>182</v>
      </c>
      <c r="E206" s="165" t="s">
        <v>185</v>
      </c>
      <c r="F206" s="168">
        <v>0.79166666666666663</v>
      </c>
      <c r="G206" s="165" t="s">
        <v>972</v>
      </c>
      <c r="H206" s="165" t="s">
        <v>122</v>
      </c>
      <c r="I206" s="165" t="s">
        <v>155</v>
      </c>
      <c r="J206" s="165" t="s">
        <v>181</v>
      </c>
      <c r="K206" s="165" t="str">
        <f>VLOOKUP(Таблица47[[#This Row],[Классификатор борда2]],Таблица25[],2,FALSE)</f>
        <v>Выкуп: Адресные заявки</v>
      </c>
      <c r="L206" s="165"/>
      <c r="M206" s="165"/>
    </row>
    <row r="207" spans="1:13" ht="12" x14ac:dyDescent="0.25">
      <c r="A207" s="11" t="s">
        <v>188</v>
      </c>
      <c r="B207" s="85">
        <v>0.39583333333333331</v>
      </c>
      <c r="C207" s="85">
        <v>0.79165509259259259</v>
      </c>
      <c r="D207" s="40" t="s">
        <v>182</v>
      </c>
      <c r="E207" s="11" t="s">
        <v>185</v>
      </c>
      <c r="F207" s="112">
        <v>0.79166666666666663</v>
      </c>
      <c r="G207" s="112" t="s">
        <v>971</v>
      </c>
      <c r="H207" s="11" t="s">
        <v>153</v>
      </c>
      <c r="I207" s="11" t="s">
        <v>155</v>
      </c>
      <c r="J207" s="11" t="s">
        <v>496</v>
      </c>
      <c r="K207" s="9" t="str">
        <f>VLOOKUP(Таблица47[[#This Row],[Классификатор борда2]],Таблица25[],2,FALSE)</f>
        <v>Выкуп: Адресные заявки USD</v>
      </c>
      <c r="L207" s="11"/>
      <c r="M207" s="11"/>
    </row>
    <row r="208" spans="1:13" ht="12" x14ac:dyDescent="0.25">
      <c r="A208" s="165" t="s">
        <v>188</v>
      </c>
      <c r="B208" s="166">
        <v>0.39583333333333331</v>
      </c>
      <c r="C208" s="166">
        <v>0.77083333333333337</v>
      </c>
      <c r="D208" s="167" t="s">
        <v>182</v>
      </c>
      <c r="E208" s="165" t="s">
        <v>185</v>
      </c>
      <c r="F208" s="168">
        <v>0.79166666666666663</v>
      </c>
      <c r="G208" s="165" t="s">
        <v>972</v>
      </c>
      <c r="H208" s="165" t="s">
        <v>153</v>
      </c>
      <c r="I208" s="165" t="s">
        <v>155</v>
      </c>
      <c r="J208" s="165" t="s">
        <v>496</v>
      </c>
      <c r="K208" s="165" t="str">
        <f>VLOOKUP(Таблица47[[#This Row],[Классификатор борда2]],Таблица25[],2,FALSE)</f>
        <v>Выкуп: Адресные заявки USD</v>
      </c>
      <c r="L208" s="165"/>
      <c r="M208" s="165"/>
    </row>
    <row r="209" spans="1:13" ht="12" x14ac:dyDescent="0.25">
      <c r="A209" s="11" t="s">
        <v>188</v>
      </c>
      <c r="B209" s="85">
        <v>0.39583333333333331</v>
      </c>
      <c r="C209" s="85">
        <v>0.79165509259259259</v>
      </c>
      <c r="D209" s="40" t="s">
        <v>182</v>
      </c>
      <c r="E209" s="11" t="s">
        <v>185</v>
      </c>
      <c r="F209" s="112">
        <v>0.79166666666666663</v>
      </c>
      <c r="G209" s="112" t="s">
        <v>971</v>
      </c>
      <c r="H209" s="11" t="s">
        <v>154</v>
      </c>
      <c r="I209" s="11" t="s">
        <v>155</v>
      </c>
      <c r="J209" s="11" t="s">
        <v>497</v>
      </c>
      <c r="K209" s="9" t="str">
        <f>VLOOKUP(Таблица47[[#This Row],[Классификатор борда2]],Таблица25[],2,FALSE)</f>
        <v>Выкуп: Адресные заявки EUR</v>
      </c>
      <c r="L209" s="11"/>
      <c r="M209" s="11"/>
    </row>
    <row r="210" spans="1:13" ht="12" x14ac:dyDescent="0.25">
      <c r="A210" s="165" t="s">
        <v>188</v>
      </c>
      <c r="B210" s="166">
        <v>0.39583333333333331</v>
      </c>
      <c r="C210" s="166">
        <v>0.77083333333333337</v>
      </c>
      <c r="D210" s="167" t="s">
        <v>182</v>
      </c>
      <c r="E210" s="165" t="s">
        <v>185</v>
      </c>
      <c r="F210" s="168">
        <v>0.79166666666666663</v>
      </c>
      <c r="G210" s="165" t="s">
        <v>972</v>
      </c>
      <c r="H210" s="165" t="s">
        <v>154</v>
      </c>
      <c r="I210" s="165" t="s">
        <v>155</v>
      </c>
      <c r="J210" s="165" t="s">
        <v>497</v>
      </c>
      <c r="K210" s="165" t="str">
        <f>VLOOKUP(Таблица47[[#This Row],[Классификатор борда2]],Таблица25[],2,FALSE)</f>
        <v>Выкуп: Адресные заявки EUR</v>
      </c>
      <c r="L210" s="165"/>
      <c r="M210" s="165"/>
    </row>
    <row r="211" spans="1:13" ht="12" x14ac:dyDescent="0.25">
      <c r="A211" s="135" t="s">
        <v>188</v>
      </c>
      <c r="B211" s="113">
        <v>0.39583333333333331</v>
      </c>
      <c r="C211" s="113">
        <v>0.79165509259259259</v>
      </c>
      <c r="D211" s="134" t="s">
        <v>184</v>
      </c>
      <c r="E211" s="135" t="s">
        <v>185</v>
      </c>
      <c r="F211" s="137">
        <v>0.79166666666666663</v>
      </c>
      <c r="G211" s="112" t="s">
        <v>971</v>
      </c>
      <c r="H211" s="135" t="s">
        <v>122</v>
      </c>
      <c r="I211" s="135" t="s">
        <v>151</v>
      </c>
      <c r="J211" s="11" t="s">
        <v>183</v>
      </c>
      <c r="K211" s="9" t="str">
        <f>VLOOKUP(Таблица47[[#This Row],[Классификатор борда2]],Таблица25[],2,FALSE)</f>
        <v>Выкуп: Аукцион</v>
      </c>
      <c r="L211" s="11"/>
      <c r="M211" s="11"/>
    </row>
    <row r="212" spans="1:13" ht="12" x14ac:dyDescent="0.25">
      <c r="A212" s="169" t="s">
        <v>188</v>
      </c>
      <c r="B212" s="170">
        <v>0.39583333333333331</v>
      </c>
      <c r="C212" s="166">
        <v>0.77083333333333337</v>
      </c>
      <c r="D212" s="171" t="s">
        <v>184</v>
      </c>
      <c r="E212" s="169" t="s">
        <v>185</v>
      </c>
      <c r="F212" s="172">
        <v>0.79166666666666663</v>
      </c>
      <c r="G212" s="165" t="s">
        <v>972</v>
      </c>
      <c r="H212" s="169" t="s">
        <v>122</v>
      </c>
      <c r="I212" s="169" t="s">
        <v>151</v>
      </c>
      <c r="J212" s="165" t="s">
        <v>183</v>
      </c>
      <c r="K212" s="165" t="str">
        <f>VLOOKUP(Таблица47[[#This Row],[Классификатор борда2]],Таблица25[],2,FALSE)</f>
        <v>Выкуп: Аукцион</v>
      </c>
      <c r="L212" s="165"/>
      <c r="M212" s="165"/>
    </row>
    <row r="213" spans="1:13" ht="12" x14ac:dyDescent="0.25">
      <c r="A213" s="135"/>
      <c r="B213" s="113"/>
      <c r="C213" s="113"/>
      <c r="D213" s="134"/>
      <c r="E213" s="135"/>
      <c r="F213" s="137"/>
      <c r="G213" s="135"/>
      <c r="H213" s="135"/>
      <c r="I213" s="135"/>
      <c r="J213" s="11"/>
      <c r="K213" s="9"/>
      <c r="L213" s="11"/>
      <c r="M213" s="11"/>
    </row>
    <row r="214" spans="1:13" ht="12" x14ac:dyDescent="0.25">
      <c r="A214" s="11" t="s">
        <v>948</v>
      </c>
      <c r="B214" s="85">
        <v>0.40972222222222227</v>
      </c>
      <c r="C214" s="85">
        <v>0.41665509259259265</v>
      </c>
      <c r="D214" s="134" t="s">
        <v>951</v>
      </c>
      <c r="E214" s="11" t="s">
        <v>263</v>
      </c>
      <c r="F214" s="112">
        <v>0.78472222222222199</v>
      </c>
      <c r="G214" s="11" t="s">
        <v>247</v>
      </c>
      <c r="H214" s="11" t="s">
        <v>122</v>
      </c>
      <c r="I214" s="135" t="s">
        <v>123</v>
      </c>
      <c r="J214" s="11" t="s">
        <v>709</v>
      </c>
      <c r="K214" s="9" t="str">
        <f>VLOOKUP(Таблица47[[#This Row],[Классификатор борда2]],Таблица25[],2,FALSE)</f>
        <v>Т+ Акции ПИР</v>
      </c>
      <c r="L214" s="11"/>
      <c r="M214" s="11"/>
    </row>
    <row r="215" spans="1:13" ht="12" x14ac:dyDescent="0.25">
      <c r="A215" s="11" t="s">
        <v>948</v>
      </c>
      <c r="B215" s="85">
        <v>0.40972222222222227</v>
      </c>
      <c r="C215" s="85">
        <v>0.41665509259259265</v>
      </c>
      <c r="D215" s="134" t="s">
        <v>951</v>
      </c>
      <c r="E215" s="11" t="s">
        <v>263</v>
      </c>
      <c r="F215" s="112">
        <v>0.78472222222222199</v>
      </c>
      <c r="G215" s="11" t="s">
        <v>247</v>
      </c>
      <c r="H215" s="11" t="s">
        <v>122</v>
      </c>
      <c r="I215" s="135" t="s">
        <v>123</v>
      </c>
      <c r="J215" s="11" t="s">
        <v>803</v>
      </c>
      <c r="K215" s="9" t="str">
        <f>VLOOKUP(Таблица47[[#This Row],[Классификатор борда2]],Таблица25[],2,FALSE)</f>
        <v>Т+ Акции ПИР (расч. в USD)</v>
      </c>
      <c r="L215" s="11"/>
      <c r="M215" s="11"/>
    </row>
    <row r="216" spans="1:13" ht="12" x14ac:dyDescent="0.25">
      <c r="A216" s="11" t="s">
        <v>948</v>
      </c>
      <c r="B216" s="85">
        <v>0.40972222222222227</v>
      </c>
      <c r="C216" s="85">
        <v>0.41665509259259265</v>
      </c>
      <c r="D216" s="134" t="s">
        <v>951</v>
      </c>
      <c r="E216" s="11" t="s">
        <v>263</v>
      </c>
      <c r="F216" s="112">
        <v>0.78472222222222199</v>
      </c>
      <c r="G216" s="11" t="s">
        <v>247</v>
      </c>
      <c r="H216" s="11" t="s">
        <v>122</v>
      </c>
      <c r="I216" s="135" t="s">
        <v>123</v>
      </c>
      <c r="J216" s="11" t="s">
        <v>812</v>
      </c>
      <c r="K216" s="9" t="str">
        <f>VLOOKUP(Таблица47[[#This Row],[Классификатор борда2]],Таблица25[],2,FALSE)</f>
        <v>Т+ Акции ПИР (расч. в EUR)</v>
      </c>
      <c r="L216" s="11"/>
      <c r="M216" s="11"/>
    </row>
    <row r="217" spans="1:13" ht="12" x14ac:dyDescent="0.25">
      <c r="A217" s="11" t="s">
        <v>948</v>
      </c>
      <c r="B217" s="85">
        <v>0.41666666666666669</v>
      </c>
      <c r="C217" s="85">
        <v>0.78471064814814817</v>
      </c>
      <c r="D217" s="134" t="s">
        <v>951</v>
      </c>
      <c r="E217" s="11" t="s">
        <v>56</v>
      </c>
      <c r="F217" s="112">
        <v>0.78472222222222199</v>
      </c>
      <c r="G217" s="11" t="s">
        <v>247</v>
      </c>
      <c r="H217" s="11" t="s">
        <v>122</v>
      </c>
      <c r="I217" s="135" t="s">
        <v>123</v>
      </c>
      <c r="J217" s="11" t="s">
        <v>709</v>
      </c>
      <c r="K217" s="9" t="str">
        <f>VLOOKUP(Таблица47[[#This Row],[Классификатор борда2]],Таблица25[],2,FALSE)</f>
        <v>Т+ Акции ПИР</v>
      </c>
      <c r="L217" s="11"/>
      <c r="M217" s="136" t="s">
        <v>909</v>
      </c>
    </row>
    <row r="218" spans="1:13" ht="12" x14ac:dyDescent="0.25">
      <c r="A218" s="11" t="s">
        <v>948</v>
      </c>
      <c r="B218" s="85">
        <v>0.41666666666666669</v>
      </c>
      <c r="C218" s="85">
        <v>0.78471064814814817</v>
      </c>
      <c r="D218" s="134" t="s">
        <v>951</v>
      </c>
      <c r="E218" s="11" t="s">
        <v>56</v>
      </c>
      <c r="F218" s="112">
        <v>0.78472222222222199</v>
      </c>
      <c r="G218" s="11" t="s">
        <v>247</v>
      </c>
      <c r="H218" s="11" t="s">
        <v>122</v>
      </c>
      <c r="I218" s="135" t="s">
        <v>123</v>
      </c>
      <c r="J218" s="11" t="s">
        <v>803</v>
      </c>
      <c r="K218" s="9" t="str">
        <f>VLOOKUP(Таблица47[[#This Row],[Классификатор борда2]],Таблица25[],2,FALSE)</f>
        <v>Т+ Акции ПИР (расч. в USD)</v>
      </c>
      <c r="L218" s="11"/>
      <c r="M218" s="11"/>
    </row>
    <row r="219" spans="1:13" ht="12" x14ac:dyDescent="0.25">
      <c r="A219" s="11" t="s">
        <v>948</v>
      </c>
      <c r="B219" s="85">
        <v>0.41666666666666669</v>
      </c>
      <c r="C219" s="85">
        <v>0.78471064814814817</v>
      </c>
      <c r="D219" s="134" t="s">
        <v>951</v>
      </c>
      <c r="E219" s="11" t="s">
        <v>56</v>
      </c>
      <c r="F219" s="112">
        <v>0.78472222222222199</v>
      </c>
      <c r="G219" s="11" t="s">
        <v>247</v>
      </c>
      <c r="H219" s="11" t="s">
        <v>122</v>
      </c>
      <c r="I219" s="135" t="s">
        <v>123</v>
      </c>
      <c r="J219" s="11" t="s">
        <v>812</v>
      </c>
      <c r="K219" s="9" t="str">
        <f>VLOOKUP(Таблица47[[#This Row],[Классификатор борда2]],Таблица25[],2,FALSE)</f>
        <v>Т+ Акции ПИР (расч. в EUR)</v>
      </c>
      <c r="L219" s="11"/>
      <c r="M219" s="11"/>
    </row>
    <row r="220" spans="1:13" ht="12" x14ac:dyDescent="0.25">
      <c r="A220" s="11" t="s">
        <v>948</v>
      </c>
      <c r="B220" s="85">
        <v>0.78473379629629625</v>
      </c>
      <c r="C220" s="85">
        <v>0.79166666666666663</v>
      </c>
      <c r="D220" s="134" t="s">
        <v>951</v>
      </c>
      <c r="E220" s="11" t="s">
        <v>60</v>
      </c>
      <c r="F220" s="112">
        <v>0.79166666666666663</v>
      </c>
      <c r="G220" s="11" t="s">
        <v>247</v>
      </c>
      <c r="H220" s="11" t="s">
        <v>122</v>
      </c>
      <c r="I220" s="135" t="s">
        <v>123</v>
      </c>
      <c r="J220" s="11" t="s">
        <v>709</v>
      </c>
      <c r="K220" s="9" t="str">
        <f>VLOOKUP(Таблица47[[#This Row],[Классификатор борда2]],Таблица25[],2,FALSE)</f>
        <v>Т+ Акции ПИР</v>
      </c>
      <c r="L220" s="11"/>
      <c r="M220" s="11"/>
    </row>
    <row r="221" spans="1:13" ht="12" x14ac:dyDescent="0.25">
      <c r="A221" s="11" t="s">
        <v>948</v>
      </c>
      <c r="B221" s="85">
        <v>0.78473379629629625</v>
      </c>
      <c r="C221" s="85">
        <v>0.79166666666666663</v>
      </c>
      <c r="D221" s="134" t="s">
        <v>951</v>
      </c>
      <c r="E221" s="11" t="s">
        <v>60</v>
      </c>
      <c r="F221" s="112">
        <v>0.79166666666666663</v>
      </c>
      <c r="G221" s="11" t="s">
        <v>247</v>
      </c>
      <c r="H221" s="11" t="s">
        <v>122</v>
      </c>
      <c r="I221" s="135" t="s">
        <v>123</v>
      </c>
      <c r="J221" s="11" t="s">
        <v>803</v>
      </c>
      <c r="K221" s="9" t="str">
        <f>VLOOKUP(Таблица47[[#This Row],[Классификатор борда2]],Таблица25[],2,FALSE)</f>
        <v>Т+ Акции ПИР (расч. в USD)</v>
      </c>
      <c r="L221" s="11"/>
      <c r="M221" s="11"/>
    </row>
    <row r="222" spans="1:13" ht="12" x14ac:dyDescent="0.25">
      <c r="A222" s="11" t="s">
        <v>948</v>
      </c>
      <c r="B222" s="85">
        <v>0.78473379629629625</v>
      </c>
      <c r="C222" s="85">
        <v>0.79166666666666663</v>
      </c>
      <c r="D222" s="134" t="s">
        <v>951</v>
      </c>
      <c r="E222" s="11" t="s">
        <v>60</v>
      </c>
      <c r="F222" s="112">
        <v>0.79166666666666663</v>
      </c>
      <c r="G222" s="11" t="s">
        <v>247</v>
      </c>
      <c r="H222" s="11" t="s">
        <v>122</v>
      </c>
      <c r="I222" s="135" t="s">
        <v>123</v>
      </c>
      <c r="J222" s="11" t="s">
        <v>812</v>
      </c>
      <c r="K222" s="9" t="str">
        <f>VLOOKUP(Таблица47[[#This Row],[Классификатор борда2]],Таблица25[],2,FALSE)</f>
        <v>Т+ Акции ПИР (расч. в EUR)</v>
      </c>
      <c r="L222" s="11"/>
      <c r="M222" s="11"/>
    </row>
    <row r="223" spans="1:13" ht="12" x14ac:dyDescent="0.25">
      <c r="A223" s="11" t="s">
        <v>949</v>
      </c>
      <c r="B223" s="85">
        <v>0.39583333333333331</v>
      </c>
      <c r="C223" s="85">
        <v>0.77083333333333337</v>
      </c>
      <c r="D223" s="40" t="s">
        <v>950</v>
      </c>
      <c r="E223" s="11"/>
      <c r="F223" s="112">
        <v>0.79166666666666663</v>
      </c>
      <c r="G223" s="11" t="s">
        <v>10</v>
      </c>
      <c r="H223" s="11" t="s">
        <v>122</v>
      </c>
      <c r="I223" s="11" t="s">
        <v>155</v>
      </c>
      <c r="J223" s="11" t="s">
        <v>712</v>
      </c>
      <c r="K223" s="9" t="str">
        <f>VLOOKUP(Таблица47[[#This Row],[Классификатор борда2]],Таблица25[],2,FALSE)</f>
        <v>РПС Акции ПИР</v>
      </c>
      <c r="L223" s="11"/>
      <c r="M223" s="11"/>
    </row>
    <row r="224" spans="1:13" ht="12" x14ac:dyDescent="0.25">
      <c r="A224" s="11" t="s">
        <v>949</v>
      </c>
      <c r="B224" s="85">
        <v>0.39583333333333331</v>
      </c>
      <c r="C224" s="85">
        <v>0.77083333333333337</v>
      </c>
      <c r="D224" s="40" t="s">
        <v>950</v>
      </c>
      <c r="E224" s="11"/>
      <c r="F224" s="112">
        <v>0.79166666666666663</v>
      </c>
      <c r="G224" s="11" t="s">
        <v>10</v>
      </c>
      <c r="H224" s="11" t="s">
        <v>122</v>
      </c>
      <c r="I224" s="11" t="s">
        <v>155</v>
      </c>
      <c r="J224" s="11" t="s">
        <v>806</v>
      </c>
      <c r="K224" s="9" t="str">
        <f>VLOOKUP(Таблица47[[#This Row],[Классификатор борда2]],Таблица25[],2,FALSE)</f>
        <v>РПС Акции ПИР (расч. в USD)</v>
      </c>
      <c r="L224" s="11"/>
      <c r="M224" s="11"/>
    </row>
    <row r="225" spans="1:13" ht="12" x14ac:dyDescent="0.25">
      <c r="A225" s="11" t="s">
        <v>949</v>
      </c>
      <c r="B225" s="85">
        <v>0.39583333333333331</v>
      </c>
      <c r="C225" s="85">
        <v>0.77083333333333337</v>
      </c>
      <c r="D225" s="40" t="s">
        <v>950</v>
      </c>
      <c r="E225" s="11"/>
      <c r="F225" s="112">
        <v>0.79166666666666663</v>
      </c>
      <c r="G225" s="11" t="s">
        <v>10</v>
      </c>
      <c r="H225" s="11" t="s">
        <v>122</v>
      </c>
      <c r="I225" s="11" t="s">
        <v>155</v>
      </c>
      <c r="J225" s="11" t="s">
        <v>815</v>
      </c>
      <c r="K225" s="9" t="str">
        <f>VLOOKUP(Таблица47[[#This Row],[Классификатор борда2]],Таблица25[],2,FALSE)</f>
        <v>РПС Акции ПИР (расч. в EUR)</v>
      </c>
      <c r="L225" s="11"/>
      <c r="M225" s="11"/>
    </row>
    <row r="226" spans="1:13" ht="12" x14ac:dyDescent="0.25">
      <c r="A226" s="11" t="s">
        <v>949</v>
      </c>
      <c r="B226" s="85">
        <v>0.39583333333333331</v>
      </c>
      <c r="C226" s="85">
        <v>0.79165509259259259</v>
      </c>
      <c r="D226" s="40" t="s">
        <v>950</v>
      </c>
      <c r="E226" s="11"/>
      <c r="F226" s="112">
        <v>0.79166666666666663</v>
      </c>
      <c r="G226" s="11" t="s">
        <v>160</v>
      </c>
      <c r="H226" s="11" t="s">
        <v>122</v>
      </c>
      <c r="I226" s="11" t="s">
        <v>155</v>
      </c>
      <c r="J226" s="11" t="s">
        <v>712</v>
      </c>
      <c r="K226" s="9" t="str">
        <f>VLOOKUP(Таблица47[[#This Row],[Классификатор борда2]],Таблица25[],2,FALSE)</f>
        <v>РПС Акции ПИР</v>
      </c>
      <c r="L226" s="11"/>
      <c r="M226" s="11"/>
    </row>
    <row r="227" spans="1:13" ht="12" x14ac:dyDescent="0.25">
      <c r="A227" s="11" t="s">
        <v>948</v>
      </c>
      <c r="B227" s="85">
        <v>0.39583333333333331</v>
      </c>
      <c r="C227" s="85">
        <v>0.79165509259259259</v>
      </c>
      <c r="D227" s="40" t="s">
        <v>947</v>
      </c>
      <c r="E227" s="11"/>
      <c r="F227" s="112">
        <v>0.79166666666666696</v>
      </c>
      <c r="G227" s="11" t="s">
        <v>914</v>
      </c>
      <c r="H227" s="11" t="s">
        <v>122</v>
      </c>
      <c r="I227" s="11" t="s">
        <v>131</v>
      </c>
      <c r="J227" s="11" t="s">
        <v>715</v>
      </c>
      <c r="K227" s="9" t="str">
        <f>VLOOKUP(Таблица47[[#This Row],[Классификатор борда2]],Таблица25[],2,FALSE)</f>
        <v xml:space="preserve">РПС с ЦК Акции ПИР </v>
      </c>
      <c r="L227" s="11"/>
      <c r="M227" s="11"/>
    </row>
    <row r="228" spans="1:13" ht="12" x14ac:dyDescent="0.25">
      <c r="A228" s="11" t="s">
        <v>948</v>
      </c>
      <c r="B228" s="85">
        <v>0.39583333333333331</v>
      </c>
      <c r="C228" s="85">
        <v>0.79165509259259259</v>
      </c>
      <c r="D228" s="40" t="s">
        <v>947</v>
      </c>
      <c r="E228" s="11"/>
      <c r="F228" s="112">
        <v>0.79166666666666696</v>
      </c>
      <c r="G228" s="11" t="s">
        <v>602</v>
      </c>
      <c r="H228" s="11" t="s">
        <v>122</v>
      </c>
      <c r="I228" s="11" t="s">
        <v>131</v>
      </c>
      <c r="J228" s="11" t="s">
        <v>809</v>
      </c>
      <c r="K228" s="9" t="str">
        <f>VLOOKUP(Таблица47[[#This Row],[Классификатор борда2]],Таблица25[],2,FALSE)</f>
        <v>РПС с ЦК Акции ПИР (USD)</v>
      </c>
      <c r="L228" s="11"/>
      <c r="M228" s="11"/>
    </row>
    <row r="229" spans="1:13" ht="12" x14ac:dyDescent="0.25">
      <c r="A229" s="11" t="s">
        <v>948</v>
      </c>
      <c r="B229" s="85">
        <v>0.39583333333333331</v>
      </c>
      <c r="C229" s="85">
        <v>0.79165509259259259</v>
      </c>
      <c r="D229" s="40" t="s">
        <v>947</v>
      </c>
      <c r="E229" s="11"/>
      <c r="F229" s="112">
        <v>0.79166666666666696</v>
      </c>
      <c r="G229" s="11" t="s">
        <v>602</v>
      </c>
      <c r="H229" s="11" t="s">
        <v>122</v>
      </c>
      <c r="I229" s="11" t="s">
        <v>131</v>
      </c>
      <c r="J229" s="11" t="s">
        <v>818</v>
      </c>
      <c r="K229" s="9" t="str">
        <f>VLOOKUP(Таблица47[[#This Row],[Классификатор борда2]],Таблица25[],2,FALSE)</f>
        <v>РПС с ЦК Акции ПИР (EUR)</v>
      </c>
      <c r="L229" s="11"/>
      <c r="M229" s="11"/>
    </row>
    <row r="230" spans="1:13" ht="12" x14ac:dyDescent="0.25">
      <c r="A230" s="11"/>
      <c r="B230" s="85"/>
      <c r="C230" s="85"/>
      <c r="D230" s="40"/>
      <c r="E230" s="11"/>
      <c r="F230" s="112"/>
      <c r="G230" s="11"/>
      <c r="H230" s="11"/>
      <c r="I230" s="11"/>
      <c r="J230" s="11"/>
      <c r="K230" s="135"/>
      <c r="L230" s="11"/>
      <c r="M230" s="11"/>
    </row>
    <row r="231" spans="1:13" ht="43.2" x14ac:dyDescent="0.3">
      <c r="A231" s="144"/>
      <c r="B231" s="150"/>
      <c r="C231" s="150"/>
      <c r="D231" s="145"/>
      <c r="E231" s="139" t="s">
        <v>826</v>
      </c>
      <c r="F231" s="151"/>
      <c r="G231" s="144"/>
      <c r="H231" s="144"/>
      <c r="I231" s="144"/>
      <c r="J231" s="144"/>
      <c r="K231" s="156"/>
      <c r="L231" s="144"/>
      <c r="M231" s="144"/>
    </row>
    <row r="232" spans="1:13" ht="12" x14ac:dyDescent="0.25">
      <c r="A232" s="9" t="s">
        <v>262</v>
      </c>
      <c r="B232" s="85">
        <v>0.79167824074074078</v>
      </c>
      <c r="C232" s="85">
        <v>0.79512731481481491</v>
      </c>
      <c r="D232" s="92" t="s">
        <v>52</v>
      </c>
      <c r="E232" s="9" t="s">
        <v>263</v>
      </c>
      <c r="F232" s="112" t="s">
        <v>5</v>
      </c>
      <c r="G232" s="9" t="s">
        <v>247</v>
      </c>
      <c r="H232" s="9" t="s">
        <v>122</v>
      </c>
      <c r="I232" s="9" t="s">
        <v>123</v>
      </c>
      <c r="J232" s="9" t="s">
        <v>124</v>
      </c>
      <c r="K232" s="9" t="str">
        <f>VLOOKUP(Таблица47[[#This Row],[Классификатор борда2]],Таблица25[],2,FALSE)</f>
        <v>Т+ Акции и ДР</v>
      </c>
      <c r="L232" s="9"/>
      <c r="M232" s="9"/>
    </row>
    <row r="233" spans="1:13" ht="12" x14ac:dyDescent="0.25">
      <c r="A233" s="9" t="s">
        <v>262</v>
      </c>
      <c r="B233" s="85">
        <v>0.79167824074074078</v>
      </c>
      <c r="C233" s="85">
        <v>0.79512731481481491</v>
      </c>
      <c r="D233" s="92" t="s">
        <v>52</v>
      </c>
      <c r="E233" s="9" t="s">
        <v>263</v>
      </c>
      <c r="F233" s="112" t="s">
        <v>5</v>
      </c>
      <c r="G233" s="9" t="s">
        <v>247</v>
      </c>
      <c r="H233" s="9" t="s">
        <v>122</v>
      </c>
      <c r="I233" s="9" t="s">
        <v>123</v>
      </c>
      <c r="J233" s="9" t="s">
        <v>125</v>
      </c>
      <c r="K233" s="9" t="str">
        <f>VLOOKUP(Таблица47[[#This Row],[Классификатор борда2]],Таблица25[],2,FALSE)</f>
        <v>Т+ Паи</v>
      </c>
      <c r="L233" s="9"/>
      <c r="M233" s="9"/>
    </row>
    <row r="234" spans="1:13" ht="12" x14ac:dyDescent="0.25">
      <c r="A234" s="9" t="s">
        <v>262</v>
      </c>
      <c r="B234" s="85">
        <v>0.79167824074074078</v>
      </c>
      <c r="C234" s="85">
        <v>0.79512731481481491</v>
      </c>
      <c r="D234" s="92" t="s">
        <v>52</v>
      </c>
      <c r="E234" s="9" t="s">
        <v>263</v>
      </c>
      <c r="F234" s="112" t="s">
        <v>5</v>
      </c>
      <c r="G234" s="9" t="s">
        <v>247</v>
      </c>
      <c r="H234" s="9" t="s">
        <v>122</v>
      </c>
      <c r="I234" s="9" t="s">
        <v>123</v>
      </c>
      <c r="J234" s="9" t="s">
        <v>785</v>
      </c>
      <c r="K234" s="9" t="str">
        <f>VLOOKUP(Таблица47[[#This Row],[Классификатор борда2]],Таблица25[],2,FALSE)</f>
        <v>Т+ ПАИ (расч. в USD)</v>
      </c>
      <c r="L234" s="9"/>
      <c r="M234" s="9"/>
    </row>
    <row r="235" spans="1:13" ht="12" x14ac:dyDescent="0.25">
      <c r="A235" s="9" t="s">
        <v>262</v>
      </c>
      <c r="B235" s="85">
        <v>0.79167824074074078</v>
      </c>
      <c r="C235" s="85">
        <v>0.79512731481481491</v>
      </c>
      <c r="D235" s="92" t="s">
        <v>52</v>
      </c>
      <c r="E235" s="9" t="s">
        <v>263</v>
      </c>
      <c r="F235" s="112" t="s">
        <v>5</v>
      </c>
      <c r="G235" s="9" t="s">
        <v>247</v>
      </c>
      <c r="H235" s="9" t="s">
        <v>122</v>
      </c>
      <c r="I235" s="9" t="s">
        <v>123</v>
      </c>
      <c r="J235" s="9" t="s">
        <v>794</v>
      </c>
      <c r="K235" s="9" t="str">
        <f>VLOOKUP(Таблица47[[#This Row],[Классификатор борда2]],Таблица25[],2,FALSE)</f>
        <v>Т+ ПАИ (расч. в EUR)</v>
      </c>
      <c r="L235" s="9"/>
      <c r="M235" s="9"/>
    </row>
    <row r="236" spans="1:13" ht="12" x14ac:dyDescent="0.25">
      <c r="A236" s="9" t="s">
        <v>262</v>
      </c>
      <c r="B236" s="85">
        <v>0.79167824074074078</v>
      </c>
      <c r="C236" s="85">
        <v>0.79512731481481491</v>
      </c>
      <c r="D236" s="92" t="s">
        <v>52</v>
      </c>
      <c r="E236" s="9" t="s">
        <v>263</v>
      </c>
      <c r="F236" s="112" t="s">
        <v>5</v>
      </c>
      <c r="G236" s="9" t="s">
        <v>247</v>
      </c>
      <c r="H236" s="9" t="s">
        <v>122</v>
      </c>
      <c r="I236" s="9" t="s">
        <v>123</v>
      </c>
      <c r="J236" s="9" t="s">
        <v>126</v>
      </c>
      <c r="K236" s="9" t="str">
        <f>VLOOKUP(Таблица47[[#This Row],[Классификатор борда2]],Таблица25[],2,FALSE)</f>
        <v>Т+ ETF</v>
      </c>
      <c r="L236" s="9"/>
      <c r="M236" s="9"/>
    </row>
    <row r="237" spans="1:13" ht="12" x14ac:dyDescent="0.25">
      <c r="A237" s="9" t="s">
        <v>262</v>
      </c>
      <c r="B237" s="85">
        <v>0.79167824074074078</v>
      </c>
      <c r="C237" s="85">
        <v>0.79512731481481491</v>
      </c>
      <c r="D237" s="92" t="s">
        <v>52</v>
      </c>
      <c r="E237" s="9" t="s">
        <v>263</v>
      </c>
      <c r="F237" s="112" t="s">
        <v>5</v>
      </c>
      <c r="G237" s="9" t="s">
        <v>247</v>
      </c>
      <c r="H237" s="9" t="s">
        <v>122</v>
      </c>
      <c r="I237" s="9" t="s">
        <v>123</v>
      </c>
      <c r="J237" s="9" t="s">
        <v>242</v>
      </c>
      <c r="K237" s="9" t="str">
        <f>VLOOKUP(Таблица47[[#This Row],[Классификатор борда2]],Таблица25[],2,FALSE)</f>
        <v>Т+ ETF (расч. в USD)</v>
      </c>
      <c r="L237" s="9"/>
      <c r="M237" s="9"/>
    </row>
    <row r="238" spans="1:13" ht="12" x14ac:dyDescent="0.25">
      <c r="A238" s="9" t="s">
        <v>262</v>
      </c>
      <c r="B238" s="85">
        <v>0.79167824074074078</v>
      </c>
      <c r="C238" s="85">
        <v>0.79512731481481491</v>
      </c>
      <c r="D238" s="92" t="s">
        <v>52</v>
      </c>
      <c r="E238" s="9" t="s">
        <v>263</v>
      </c>
      <c r="F238" s="112" t="s">
        <v>5</v>
      </c>
      <c r="G238" s="9" t="s">
        <v>247</v>
      </c>
      <c r="H238" s="9" t="s">
        <v>122</v>
      </c>
      <c r="I238" s="9" t="s">
        <v>123</v>
      </c>
      <c r="J238" s="9" t="s">
        <v>587</v>
      </c>
      <c r="K238" s="9" t="str">
        <f>VLOOKUP(Таблица47[[#This Row],[Классификатор борда2]],Таблица25[],2,FALSE)</f>
        <v>Т+ ETF (расч. в EUR)</v>
      </c>
      <c r="L238" s="9"/>
      <c r="M238" s="9"/>
    </row>
    <row r="239" spans="1:13" ht="12" x14ac:dyDescent="0.25">
      <c r="A239" s="9" t="s">
        <v>262</v>
      </c>
      <c r="B239" s="85">
        <v>0.79167824074074078</v>
      </c>
      <c r="C239" s="85">
        <v>0.79512731481481491</v>
      </c>
      <c r="D239" s="92" t="s">
        <v>52</v>
      </c>
      <c r="E239" s="9" t="s">
        <v>263</v>
      </c>
      <c r="F239" s="112" t="s">
        <v>5</v>
      </c>
      <c r="G239" s="9" t="s">
        <v>247</v>
      </c>
      <c r="H239" s="9" t="s">
        <v>122</v>
      </c>
      <c r="I239" s="9" t="s">
        <v>123</v>
      </c>
      <c r="J239" s="9" t="s">
        <v>877</v>
      </c>
      <c r="K239" s="9" t="str">
        <f>VLOOKUP(Таблица47[[#This Row],[Классификатор борда2]],Таблица25[],2,FALSE)</f>
        <v>Т+ ПАИ (расч. в CNY)</v>
      </c>
      <c r="L239" s="9"/>
      <c r="M239" s="9"/>
    </row>
    <row r="240" spans="1:13" ht="12" x14ac:dyDescent="0.25">
      <c r="A240" s="9" t="s">
        <v>262</v>
      </c>
      <c r="B240" s="85">
        <v>0.79513888888888884</v>
      </c>
      <c r="C240" s="85">
        <v>0.99304398148148154</v>
      </c>
      <c r="D240" s="40" t="s">
        <v>52</v>
      </c>
      <c r="E240" s="11" t="s">
        <v>56</v>
      </c>
      <c r="F240" s="112">
        <v>0.99305555555555547</v>
      </c>
      <c r="G240" s="9" t="s">
        <v>247</v>
      </c>
      <c r="H240" s="11" t="s">
        <v>122</v>
      </c>
      <c r="I240" s="11" t="s">
        <v>123</v>
      </c>
      <c r="J240" s="11" t="s">
        <v>124</v>
      </c>
      <c r="K240" s="9" t="str">
        <f>VLOOKUP(Таблица47[[#This Row],[Классификатор борда2]],Таблица25[],2,FALSE)</f>
        <v>Т+ Акции и ДР</v>
      </c>
      <c r="L240" s="11"/>
      <c r="M240" s="11"/>
    </row>
    <row r="241" spans="1:13" ht="12" x14ac:dyDescent="0.25">
      <c r="A241" s="9" t="s">
        <v>262</v>
      </c>
      <c r="B241" s="85">
        <v>0.79513888888888884</v>
      </c>
      <c r="C241" s="85">
        <v>0.99304398148148154</v>
      </c>
      <c r="D241" s="40" t="s">
        <v>52</v>
      </c>
      <c r="E241" s="11" t="s">
        <v>56</v>
      </c>
      <c r="F241" s="112">
        <v>0.99305555555555547</v>
      </c>
      <c r="G241" s="9" t="s">
        <v>247</v>
      </c>
      <c r="H241" s="11" t="s">
        <v>122</v>
      </c>
      <c r="I241" s="11" t="s">
        <v>123</v>
      </c>
      <c r="J241" s="9" t="s">
        <v>125</v>
      </c>
      <c r="K241" s="9" t="str">
        <f>VLOOKUP(Таблица47[[#This Row],[Классификатор борда2]],Таблица25[],2,FALSE)</f>
        <v>Т+ Паи</v>
      </c>
      <c r="L241" s="11"/>
      <c r="M241" s="11"/>
    </row>
    <row r="242" spans="1:13" ht="12" x14ac:dyDescent="0.25">
      <c r="A242" s="9" t="s">
        <v>262</v>
      </c>
      <c r="B242" s="85">
        <v>0.79513888888888884</v>
      </c>
      <c r="C242" s="85">
        <v>0.99304398148148154</v>
      </c>
      <c r="D242" s="40" t="s">
        <v>52</v>
      </c>
      <c r="E242" s="11" t="s">
        <v>56</v>
      </c>
      <c r="F242" s="112">
        <v>0.99305555555555547</v>
      </c>
      <c r="G242" s="9" t="s">
        <v>247</v>
      </c>
      <c r="H242" s="11" t="s">
        <v>122</v>
      </c>
      <c r="I242" s="11" t="s">
        <v>123</v>
      </c>
      <c r="J242" s="9" t="s">
        <v>785</v>
      </c>
      <c r="K242" s="9" t="str">
        <f>VLOOKUP(Таблица47[[#This Row],[Классификатор борда2]],Таблица25[],2,FALSE)</f>
        <v>Т+ ПАИ (расч. в USD)</v>
      </c>
      <c r="L242" s="11"/>
      <c r="M242" s="11"/>
    </row>
    <row r="243" spans="1:13" ht="12" x14ac:dyDescent="0.25">
      <c r="A243" s="9" t="s">
        <v>262</v>
      </c>
      <c r="B243" s="85">
        <v>0.79513888888888884</v>
      </c>
      <c r="C243" s="85">
        <v>0.99304398148148154</v>
      </c>
      <c r="D243" s="40" t="s">
        <v>52</v>
      </c>
      <c r="E243" s="11" t="s">
        <v>56</v>
      </c>
      <c r="F243" s="112">
        <v>0.99305555555555547</v>
      </c>
      <c r="G243" s="9" t="s">
        <v>247</v>
      </c>
      <c r="H243" s="11" t="s">
        <v>122</v>
      </c>
      <c r="I243" s="11" t="s">
        <v>123</v>
      </c>
      <c r="J243" s="9" t="s">
        <v>794</v>
      </c>
      <c r="K243" s="9" t="str">
        <f>VLOOKUP(Таблица47[[#This Row],[Классификатор борда2]],Таблица25[],2,FALSE)</f>
        <v>Т+ ПАИ (расч. в EUR)</v>
      </c>
      <c r="L243" s="11"/>
      <c r="M243" s="11"/>
    </row>
    <row r="244" spans="1:13" ht="12" x14ac:dyDescent="0.25">
      <c r="A244" s="9" t="s">
        <v>262</v>
      </c>
      <c r="B244" s="85">
        <v>0.79513888888888884</v>
      </c>
      <c r="C244" s="85">
        <v>0.99304398148148154</v>
      </c>
      <c r="D244" s="40" t="s">
        <v>52</v>
      </c>
      <c r="E244" s="11" t="s">
        <v>56</v>
      </c>
      <c r="F244" s="112">
        <v>0.99305555555555547</v>
      </c>
      <c r="G244" s="9" t="s">
        <v>247</v>
      </c>
      <c r="H244" s="11" t="s">
        <v>122</v>
      </c>
      <c r="I244" s="11" t="s">
        <v>123</v>
      </c>
      <c r="J244" s="9" t="s">
        <v>126</v>
      </c>
      <c r="K244" s="9" t="str">
        <f>VLOOKUP(Таблица47[[#This Row],[Классификатор борда2]],Таблица25[],2,FALSE)</f>
        <v>Т+ ETF</v>
      </c>
      <c r="L244" s="11"/>
      <c r="M244" s="11"/>
    </row>
    <row r="245" spans="1:13" ht="12" x14ac:dyDescent="0.25">
      <c r="A245" s="9" t="s">
        <v>262</v>
      </c>
      <c r="B245" s="85">
        <v>0.79513888888888884</v>
      </c>
      <c r="C245" s="85">
        <v>0.99304398148148154</v>
      </c>
      <c r="D245" s="40" t="s">
        <v>52</v>
      </c>
      <c r="E245" s="11" t="s">
        <v>56</v>
      </c>
      <c r="F245" s="112">
        <v>0.99305555555555547</v>
      </c>
      <c r="G245" s="9" t="s">
        <v>247</v>
      </c>
      <c r="H245" s="11" t="s">
        <v>122</v>
      </c>
      <c r="I245" s="11" t="s">
        <v>123</v>
      </c>
      <c r="J245" s="9" t="s">
        <v>242</v>
      </c>
      <c r="K245" s="9" t="str">
        <f>VLOOKUP(Таблица47[[#This Row],[Классификатор борда2]],Таблица25[],2,FALSE)</f>
        <v>Т+ ETF (расч. в USD)</v>
      </c>
      <c r="L245" s="11"/>
      <c r="M245" s="11"/>
    </row>
    <row r="246" spans="1:13" ht="12" x14ac:dyDescent="0.25">
      <c r="A246" s="9" t="s">
        <v>262</v>
      </c>
      <c r="B246" s="85">
        <v>0.79513888888888884</v>
      </c>
      <c r="C246" s="85">
        <v>0.99304398148148154</v>
      </c>
      <c r="D246" s="40" t="s">
        <v>52</v>
      </c>
      <c r="E246" s="11" t="s">
        <v>56</v>
      </c>
      <c r="F246" s="112">
        <v>0.99305555555555547</v>
      </c>
      <c r="G246" s="9" t="s">
        <v>247</v>
      </c>
      <c r="H246" s="11" t="s">
        <v>122</v>
      </c>
      <c r="I246" s="11" t="s">
        <v>123</v>
      </c>
      <c r="J246" s="9" t="s">
        <v>587</v>
      </c>
      <c r="K246" s="9" t="str">
        <f>VLOOKUP(Таблица47[[#This Row],[Классификатор борда2]],Таблица25[],2,FALSE)</f>
        <v>Т+ ETF (расч. в EUR)</v>
      </c>
      <c r="L246" s="11"/>
      <c r="M246" s="11"/>
    </row>
    <row r="247" spans="1:13" ht="12" x14ac:dyDescent="0.25">
      <c r="A247" s="9" t="s">
        <v>262</v>
      </c>
      <c r="B247" s="85">
        <v>0.79513888888888884</v>
      </c>
      <c r="C247" s="85">
        <v>0.99304398148148154</v>
      </c>
      <c r="D247" s="40" t="s">
        <v>52</v>
      </c>
      <c r="E247" s="11" t="s">
        <v>56</v>
      </c>
      <c r="F247" s="112">
        <v>0.99305555555555547</v>
      </c>
      <c r="G247" s="9" t="s">
        <v>247</v>
      </c>
      <c r="H247" s="11" t="s">
        <v>122</v>
      </c>
      <c r="I247" s="11" t="s">
        <v>123</v>
      </c>
      <c r="J247" s="9" t="s">
        <v>877</v>
      </c>
      <c r="K247" s="9" t="str">
        <f>VLOOKUP(Таблица47[[#This Row],[Классификатор борда2]],Таблица25[],2,FALSE)</f>
        <v>Т+ ПАИ (расч. в CNY)</v>
      </c>
      <c r="L247" s="11"/>
      <c r="M247" s="11"/>
    </row>
    <row r="248" spans="1:13" ht="12" x14ac:dyDescent="0.25">
      <c r="A248" s="9" t="s">
        <v>954</v>
      </c>
      <c r="B248" s="85">
        <v>0.41666666666666702</v>
      </c>
      <c r="C248" s="85">
        <v>0.78471064814814817</v>
      </c>
      <c r="D248" s="40" t="s">
        <v>955</v>
      </c>
      <c r="E248" s="11" t="s">
        <v>56</v>
      </c>
      <c r="F248" s="112" t="s">
        <v>5</v>
      </c>
      <c r="G248" s="9" t="s">
        <v>247</v>
      </c>
      <c r="H248" s="11" t="s">
        <v>253</v>
      </c>
      <c r="I248" s="11" t="s">
        <v>123</v>
      </c>
      <c r="J248" s="11" t="s">
        <v>858</v>
      </c>
      <c r="K248" s="9" t="str">
        <f>VLOOKUP(Таблица47[[#This Row],[Классификатор борда2]],Таблица25[],2,FALSE)</f>
        <v>Т+ Облигации Д (расч. в CNY)</v>
      </c>
      <c r="L248" s="11"/>
      <c r="M248" s="11"/>
    </row>
    <row r="249" spans="1:13" ht="12" x14ac:dyDescent="0.25">
      <c r="A249" s="9" t="s">
        <v>954</v>
      </c>
      <c r="B249" s="85">
        <v>0.78473379629629625</v>
      </c>
      <c r="C249" s="85">
        <v>0.79166666666666663</v>
      </c>
      <c r="D249" s="40" t="s">
        <v>955</v>
      </c>
      <c r="E249" s="11" t="s">
        <v>60</v>
      </c>
      <c r="F249" s="112">
        <v>0.79166666666666663</v>
      </c>
      <c r="G249" s="9" t="s">
        <v>247</v>
      </c>
      <c r="H249" s="11" t="s">
        <v>253</v>
      </c>
      <c r="I249" s="11" t="s">
        <v>123</v>
      </c>
      <c r="J249" s="11" t="s">
        <v>858</v>
      </c>
      <c r="K249" s="9" t="str">
        <f>VLOOKUP(Таблица47[[#This Row],[Классификатор борда2]],Таблица25[],2,FALSE)</f>
        <v>Т+ Облигации Д (расч. в CNY)</v>
      </c>
      <c r="L249" s="11"/>
      <c r="M249" s="11"/>
    </row>
    <row r="250" spans="1:13" ht="12" x14ac:dyDescent="0.25">
      <c r="A250" s="9" t="s">
        <v>954</v>
      </c>
      <c r="B250" s="85">
        <v>0.40972222222222199</v>
      </c>
      <c r="C250" s="85">
        <v>0.41665509259259298</v>
      </c>
      <c r="D250" s="40" t="s">
        <v>955</v>
      </c>
      <c r="E250" s="11" t="s">
        <v>263</v>
      </c>
      <c r="F250" s="112" t="s">
        <v>5</v>
      </c>
      <c r="G250" s="9" t="s">
        <v>247</v>
      </c>
      <c r="H250" s="11" t="s">
        <v>154</v>
      </c>
      <c r="I250" s="11" t="s">
        <v>123</v>
      </c>
      <c r="J250" s="11" t="s">
        <v>733</v>
      </c>
      <c r="K250" s="9" t="str">
        <f>VLOOKUP(Таблица47[[#This Row],[Классификатор борда2]],Таблица25[],2,FALSE)</f>
        <v>Т+ Облигации Д (расч. в EUR)</v>
      </c>
      <c r="L250" s="11"/>
      <c r="M250" s="11"/>
    </row>
    <row r="251" spans="1:13" ht="12" x14ac:dyDescent="0.25">
      <c r="A251" s="9" t="s">
        <v>954</v>
      </c>
      <c r="B251" s="85">
        <v>0.41666666666666702</v>
      </c>
      <c r="C251" s="85">
        <v>0.78471064814814817</v>
      </c>
      <c r="D251" s="40" t="s">
        <v>955</v>
      </c>
      <c r="E251" s="11" t="s">
        <v>56</v>
      </c>
      <c r="F251" s="112" t="s">
        <v>5</v>
      </c>
      <c r="G251" s="9" t="s">
        <v>247</v>
      </c>
      <c r="H251" s="11" t="s">
        <v>154</v>
      </c>
      <c r="I251" s="11" t="s">
        <v>123</v>
      </c>
      <c r="J251" s="11" t="s">
        <v>733</v>
      </c>
      <c r="K251" s="9" t="str">
        <f>VLOOKUP(Таблица47[[#This Row],[Классификатор борда2]],Таблица25[],2,FALSE)</f>
        <v>Т+ Облигации Д (расч. в EUR)</v>
      </c>
      <c r="L251" s="11"/>
      <c r="M251" s="11"/>
    </row>
    <row r="252" spans="1:13" ht="12" x14ac:dyDescent="0.25">
      <c r="A252" s="9" t="s">
        <v>954</v>
      </c>
      <c r="B252" s="85">
        <v>0.78473379629629625</v>
      </c>
      <c r="C252" s="85">
        <v>0.79166666666666663</v>
      </c>
      <c r="D252" s="40" t="s">
        <v>955</v>
      </c>
      <c r="E252" s="11" t="s">
        <v>60</v>
      </c>
      <c r="F252" s="112">
        <v>0.79166666666666663</v>
      </c>
      <c r="G252" s="9" t="s">
        <v>247</v>
      </c>
      <c r="H252" s="11" t="s">
        <v>154</v>
      </c>
      <c r="I252" s="11" t="s">
        <v>123</v>
      </c>
      <c r="J252" s="11" t="s">
        <v>733</v>
      </c>
      <c r="K252" s="9" t="str">
        <f>VLOOKUP(Таблица47[[#This Row],[Классификатор борда2]],Таблица25[],2,FALSE)</f>
        <v>Т+ Облигации Д (расч. в EUR)</v>
      </c>
      <c r="L252" s="11"/>
      <c r="M252" s="11"/>
    </row>
    <row r="253" spans="1:13" ht="12" x14ac:dyDescent="0.25">
      <c r="A253" s="9" t="s">
        <v>954</v>
      </c>
      <c r="B253" s="85">
        <v>0.40972222222222199</v>
      </c>
      <c r="C253" s="85">
        <v>0.41665509259259298</v>
      </c>
      <c r="D253" s="40" t="s">
        <v>955</v>
      </c>
      <c r="E253" s="11" t="s">
        <v>263</v>
      </c>
      <c r="F253" s="112" t="s">
        <v>5</v>
      </c>
      <c r="G253" s="9" t="s">
        <v>247</v>
      </c>
      <c r="H253" s="11" t="s">
        <v>153</v>
      </c>
      <c r="I253" s="11" t="s">
        <v>123</v>
      </c>
      <c r="J253" s="11" t="s">
        <v>731</v>
      </c>
      <c r="K253" s="9" t="str">
        <f>VLOOKUP(Таблица47[[#This Row],[Классификатор борда2]],Таблица25[],2,FALSE)</f>
        <v>Т+ Облигации Д (расч. в USD)</v>
      </c>
      <c r="L253" s="11"/>
      <c r="M253" s="11"/>
    </row>
    <row r="254" spans="1:13" ht="12" x14ac:dyDescent="0.25">
      <c r="A254" s="9" t="s">
        <v>954</v>
      </c>
      <c r="B254" s="85">
        <v>0.41666666666666702</v>
      </c>
      <c r="C254" s="85">
        <v>0.78471064814814817</v>
      </c>
      <c r="D254" s="40" t="s">
        <v>955</v>
      </c>
      <c r="E254" s="11" t="s">
        <v>56</v>
      </c>
      <c r="F254" s="112" t="s">
        <v>5</v>
      </c>
      <c r="G254" s="9" t="s">
        <v>247</v>
      </c>
      <c r="H254" s="11" t="s">
        <v>153</v>
      </c>
      <c r="I254" s="11" t="s">
        <v>123</v>
      </c>
      <c r="J254" s="11" t="s">
        <v>731</v>
      </c>
      <c r="K254" s="9" t="str">
        <f>VLOOKUP(Таблица47[[#This Row],[Классификатор борда2]],Таблица25[],2,FALSE)</f>
        <v>Т+ Облигации Д (расч. в USD)</v>
      </c>
      <c r="L254" s="11"/>
      <c r="M254" s="11"/>
    </row>
    <row r="255" spans="1:13" ht="12" x14ac:dyDescent="0.25">
      <c r="A255" s="9" t="s">
        <v>954</v>
      </c>
      <c r="B255" s="85">
        <v>0.78473379629629625</v>
      </c>
      <c r="C255" s="85">
        <v>0.79166666666666663</v>
      </c>
      <c r="D255" s="40" t="s">
        <v>955</v>
      </c>
      <c r="E255" s="11" t="s">
        <v>60</v>
      </c>
      <c r="F255" s="112">
        <v>0.79166666666666663</v>
      </c>
      <c r="G255" s="9" t="s">
        <v>247</v>
      </c>
      <c r="H255" s="11" t="s">
        <v>153</v>
      </c>
      <c r="I255" s="11" t="s">
        <v>123</v>
      </c>
      <c r="J255" s="11" t="s">
        <v>731</v>
      </c>
      <c r="K255" s="9" t="str">
        <f>VLOOKUP(Таблица47[[#This Row],[Классификатор борда2]],Таблица25[],2,FALSE)</f>
        <v>Т+ Облигации Д (расч. в USD)</v>
      </c>
      <c r="L255" s="11"/>
      <c r="M255" s="11"/>
    </row>
    <row r="256" spans="1:13" ht="12" x14ac:dyDescent="0.25">
      <c r="A256" s="9" t="s">
        <v>262</v>
      </c>
      <c r="B256" s="85">
        <v>0.79167824074074078</v>
      </c>
      <c r="C256" s="85">
        <v>0.99304398148148154</v>
      </c>
      <c r="D256" s="40" t="s">
        <v>946</v>
      </c>
      <c r="E256" s="11" t="s">
        <v>185</v>
      </c>
      <c r="F256" s="112">
        <v>0.99305555555555547</v>
      </c>
      <c r="G256" s="11" t="s">
        <v>266</v>
      </c>
      <c r="H256" s="11" t="s">
        <v>122</v>
      </c>
      <c r="I256" s="11" t="s">
        <v>131</v>
      </c>
      <c r="J256" s="11" t="s">
        <v>135</v>
      </c>
      <c r="K256" s="9" t="str">
        <f>VLOOKUP(Таблица47[[#This Row],[Классификатор борда2]],Таблица25[],2,FALSE)</f>
        <v>РПС с ЦК: Облигации</v>
      </c>
      <c r="L256" s="11"/>
      <c r="M256" s="11"/>
    </row>
    <row r="257" spans="1:13" ht="12" x14ac:dyDescent="0.25">
      <c r="A257" s="9" t="s">
        <v>262</v>
      </c>
      <c r="B257" s="85">
        <v>0.79167824074074078</v>
      </c>
      <c r="C257" s="85">
        <v>0.99304398148148154</v>
      </c>
      <c r="D257" s="40" t="s">
        <v>946</v>
      </c>
      <c r="E257" s="11" t="s">
        <v>185</v>
      </c>
      <c r="F257" s="112">
        <v>0.99305555555555547</v>
      </c>
      <c r="G257" s="11" t="s">
        <v>146</v>
      </c>
      <c r="H257" s="11" t="s">
        <v>153</v>
      </c>
      <c r="I257" s="11" t="s">
        <v>131</v>
      </c>
      <c r="J257" s="11" t="s">
        <v>246</v>
      </c>
      <c r="K257" s="9" t="str">
        <f>VLOOKUP(Таблица47[[#This Row],[Классификатор борда2]],Таблица25[],2,FALSE)</f>
        <v>РПС с ЦК: Облигации (расч. в USD)</v>
      </c>
      <c r="L257" s="11"/>
      <c r="M257" s="11"/>
    </row>
    <row r="258" spans="1:13" ht="12" x14ac:dyDescent="0.25">
      <c r="A258" s="9" t="s">
        <v>262</v>
      </c>
      <c r="B258" s="85">
        <v>0.79167824074074078</v>
      </c>
      <c r="C258" s="85">
        <v>0.99304398148148154</v>
      </c>
      <c r="D258" s="40" t="s">
        <v>946</v>
      </c>
      <c r="E258" s="11" t="s">
        <v>185</v>
      </c>
      <c r="F258" s="112">
        <v>0.99305555555555547</v>
      </c>
      <c r="G258" s="11" t="s">
        <v>146</v>
      </c>
      <c r="H258" s="11" t="s">
        <v>154</v>
      </c>
      <c r="I258" s="11" t="s">
        <v>131</v>
      </c>
      <c r="J258" s="11" t="s">
        <v>725</v>
      </c>
      <c r="K258" s="9" t="str">
        <f>VLOOKUP(Таблица47[[#This Row],[Классификатор борда2]],Таблица25[],2,FALSE)</f>
        <v>РПС с ЦК: Облигации (расч.EUR)</v>
      </c>
      <c r="L258" s="11"/>
      <c r="M258" s="11"/>
    </row>
    <row r="259" spans="1:13" ht="12" x14ac:dyDescent="0.25">
      <c r="A259" s="9" t="s">
        <v>262</v>
      </c>
      <c r="B259" s="85">
        <v>0.79167824074074078</v>
      </c>
      <c r="C259" s="85">
        <v>0.99304398148148154</v>
      </c>
      <c r="D259" s="40" t="s">
        <v>946</v>
      </c>
      <c r="E259" s="11" t="s">
        <v>185</v>
      </c>
      <c r="F259" s="112">
        <v>0.99305555555555547</v>
      </c>
      <c r="G259" s="11" t="s">
        <v>914</v>
      </c>
      <c r="H259" s="11" t="s">
        <v>122</v>
      </c>
      <c r="I259" s="11" t="s">
        <v>131</v>
      </c>
      <c r="J259" s="11" t="s">
        <v>132</v>
      </c>
      <c r="K259" s="9" t="str">
        <f>VLOOKUP(Таблица47[[#This Row],[Классификатор борда2]],Таблица25[],2,FALSE)</f>
        <v>РПС с ЦК: Акции и ДР</v>
      </c>
      <c r="L259" s="11"/>
      <c r="M259" s="11"/>
    </row>
    <row r="260" spans="1:13" ht="12" x14ac:dyDescent="0.25">
      <c r="A260" s="9" t="s">
        <v>262</v>
      </c>
      <c r="B260" s="85">
        <v>0.79167824074074078</v>
      </c>
      <c r="C260" s="85">
        <v>0.99304398148148154</v>
      </c>
      <c r="D260" s="40" t="s">
        <v>946</v>
      </c>
      <c r="E260" s="11" t="s">
        <v>185</v>
      </c>
      <c r="F260" s="112">
        <v>0.99305555555555547</v>
      </c>
      <c r="G260" s="11" t="s">
        <v>914</v>
      </c>
      <c r="H260" s="11" t="s">
        <v>122</v>
      </c>
      <c r="I260" s="11" t="s">
        <v>131</v>
      </c>
      <c r="J260" s="11" t="s">
        <v>133</v>
      </c>
      <c r="K260" s="9" t="str">
        <f>VLOOKUP(Таблица47[[#This Row],[Классификатор борда2]],Таблица25[],2,FALSE)</f>
        <v>РПС с ЦК: Паи</v>
      </c>
      <c r="L260" s="11"/>
      <c r="M260" s="11"/>
    </row>
    <row r="261" spans="1:13" ht="12" x14ac:dyDescent="0.25">
      <c r="A261" s="9" t="s">
        <v>262</v>
      </c>
      <c r="B261" s="85">
        <v>0.79167824074074078</v>
      </c>
      <c r="C261" s="85">
        <v>0.99304398148148154</v>
      </c>
      <c r="D261" s="40" t="s">
        <v>946</v>
      </c>
      <c r="E261" s="11" t="s">
        <v>185</v>
      </c>
      <c r="F261" s="112">
        <v>0.99305555555555547</v>
      </c>
      <c r="G261" s="11" t="s">
        <v>273</v>
      </c>
      <c r="H261" s="11" t="s">
        <v>122</v>
      </c>
      <c r="I261" s="11" t="s">
        <v>131</v>
      </c>
      <c r="J261" s="11" t="s">
        <v>788</v>
      </c>
      <c r="K261" s="9" t="str">
        <f>VLOOKUP(Таблица47[[#This Row],[Классификатор борда2]],Таблица25[],2,FALSE)</f>
        <v>РПС с ЦК: Паи (расч. в USD)</v>
      </c>
      <c r="L261" s="11"/>
      <c r="M261" s="11"/>
    </row>
    <row r="262" spans="1:13" ht="12" x14ac:dyDescent="0.25">
      <c r="A262" s="9" t="s">
        <v>262</v>
      </c>
      <c r="B262" s="85">
        <v>0.79167824074074078</v>
      </c>
      <c r="C262" s="85">
        <v>0.99304398148148154</v>
      </c>
      <c r="D262" s="40" t="s">
        <v>946</v>
      </c>
      <c r="E262" s="11" t="s">
        <v>185</v>
      </c>
      <c r="F262" s="112">
        <v>0.99305555555555547</v>
      </c>
      <c r="G262" s="11" t="s">
        <v>273</v>
      </c>
      <c r="H262" s="11" t="s">
        <v>122</v>
      </c>
      <c r="I262" s="11" t="s">
        <v>131</v>
      </c>
      <c r="J262" s="11" t="s">
        <v>797</v>
      </c>
      <c r="K262" s="9" t="str">
        <f>VLOOKUP(Таблица47[[#This Row],[Классификатор борда2]],Таблица25[],2,FALSE)</f>
        <v>РПС с ЦК: Паи (расч. в EUR)</v>
      </c>
      <c r="L262" s="11"/>
      <c r="M262" s="11"/>
    </row>
    <row r="263" spans="1:13" ht="12" x14ac:dyDescent="0.25">
      <c r="A263" s="9" t="s">
        <v>262</v>
      </c>
      <c r="B263" s="85">
        <v>0.79167824074074078</v>
      </c>
      <c r="C263" s="85">
        <v>0.99304398148148154</v>
      </c>
      <c r="D263" s="40" t="s">
        <v>946</v>
      </c>
      <c r="E263" s="11" t="s">
        <v>185</v>
      </c>
      <c r="F263" s="112">
        <v>0.99305555555555547</v>
      </c>
      <c r="G263" s="11" t="s">
        <v>914</v>
      </c>
      <c r="H263" s="11" t="s">
        <v>122</v>
      </c>
      <c r="I263" s="11" t="s">
        <v>131</v>
      </c>
      <c r="J263" s="11" t="s">
        <v>134</v>
      </c>
      <c r="K263" s="9" t="str">
        <f>VLOOKUP(Таблица47[[#This Row],[Классификатор борда2]],Таблица25[],2,FALSE)</f>
        <v>РПС с ЦК: ETF</v>
      </c>
      <c r="L263" s="11"/>
      <c r="M263" s="11"/>
    </row>
    <row r="264" spans="1:13" ht="12" x14ac:dyDescent="0.25">
      <c r="A264" s="9" t="s">
        <v>262</v>
      </c>
      <c r="B264" s="85">
        <v>0.79167824074074078</v>
      </c>
      <c r="C264" s="85">
        <v>0.99304398148148154</v>
      </c>
      <c r="D264" s="40" t="s">
        <v>946</v>
      </c>
      <c r="E264" s="11" t="s">
        <v>185</v>
      </c>
      <c r="F264" s="112">
        <v>0.99305555555555547</v>
      </c>
      <c r="G264" s="11" t="s">
        <v>273</v>
      </c>
      <c r="H264" s="11" t="s">
        <v>122</v>
      </c>
      <c r="I264" s="11" t="s">
        <v>131</v>
      </c>
      <c r="J264" s="11" t="s">
        <v>245</v>
      </c>
      <c r="K264" s="9" t="str">
        <f>VLOOKUP(Таблица47[[#This Row],[Классификатор борда2]],Таблица25[],2,FALSE)</f>
        <v>РПС с ЦК: ETF (расч. в USD)</v>
      </c>
      <c r="L264" s="11"/>
      <c r="M264" s="11"/>
    </row>
    <row r="265" spans="1:13" ht="12" x14ac:dyDescent="0.25">
      <c r="A265" s="9" t="s">
        <v>262</v>
      </c>
      <c r="B265" s="85">
        <v>0.79167824074074078</v>
      </c>
      <c r="C265" s="85">
        <v>0.99304398148148154</v>
      </c>
      <c r="D265" s="40" t="s">
        <v>946</v>
      </c>
      <c r="E265" s="11" t="s">
        <v>185</v>
      </c>
      <c r="F265" s="112">
        <v>0.99305555555555547</v>
      </c>
      <c r="G265" s="11" t="s">
        <v>273</v>
      </c>
      <c r="H265" s="11" t="s">
        <v>122</v>
      </c>
      <c r="I265" s="11" t="s">
        <v>131</v>
      </c>
      <c r="J265" s="11" t="s">
        <v>590</v>
      </c>
      <c r="K265" s="9" t="str">
        <f>VLOOKUP(Таблица47[[#This Row],[Классификатор борда2]],Таблица25[],2,FALSE)</f>
        <v>РПС с ЦК: ETF (расч. в EUR)</v>
      </c>
      <c r="L265" s="11"/>
      <c r="M265" s="11"/>
    </row>
    <row r="266" spans="1:13" ht="12" x14ac:dyDescent="0.25">
      <c r="A266" s="9" t="s">
        <v>262</v>
      </c>
      <c r="B266" s="85">
        <v>0.79167824074074078</v>
      </c>
      <c r="C266" s="85">
        <v>0.99304398148148154</v>
      </c>
      <c r="D266" s="40" t="s">
        <v>946</v>
      </c>
      <c r="E266" s="11" t="s">
        <v>185</v>
      </c>
      <c r="F266" s="112">
        <v>0.99305555555555547</v>
      </c>
      <c r="G266" s="11" t="s">
        <v>914</v>
      </c>
      <c r="H266" s="11" t="s">
        <v>122</v>
      </c>
      <c r="I266" s="11" t="s">
        <v>131</v>
      </c>
      <c r="J266" s="11" t="s">
        <v>884</v>
      </c>
      <c r="K266" s="9" t="str">
        <f>VLOOKUP(Таблица47[[#This Row],[Классификатор борда2]],Таблица25[],2,FALSE)</f>
        <v>РПС с ЦК: Паи (расч. в CNY)</v>
      </c>
      <c r="L266" s="11"/>
      <c r="M266" s="11"/>
    </row>
    <row r="267" spans="1:13" ht="12" x14ac:dyDescent="0.25">
      <c r="A267" s="9" t="s">
        <v>262</v>
      </c>
      <c r="B267" s="85">
        <v>0.79513888888888884</v>
      </c>
      <c r="C267" s="85">
        <v>0.99304398148148154</v>
      </c>
      <c r="D267" s="40" t="s">
        <v>129</v>
      </c>
      <c r="E267" s="11" t="s">
        <v>185</v>
      </c>
      <c r="F267" s="112">
        <v>0.99305555555555547</v>
      </c>
      <c r="G267" s="9" t="s">
        <v>247</v>
      </c>
      <c r="H267" s="11" t="s">
        <v>122</v>
      </c>
      <c r="I267" s="11" t="s">
        <v>123</v>
      </c>
      <c r="J267" s="11" t="s">
        <v>128</v>
      </c>
      <c r="K267" s="9" t="str">
        <f>VLOOKUP(Таблица47[[#This Row],[Классификатор борда2]],Таблица25[],2,FALSE)</f>
        <v>Т+ Неполные лоты</v>
      </c>
      <c r="L267" s="11"/>
      <c r="M267" s="11"/>
    </row>
    <row r="268" spans="1:13" ht="12" x14ac:dyDescent="0.25">
      <c r="A268" s="11" t="s">
        <v>72</v>
      </c>
      <c r="B268" s="85">
        <v>0.79167824074074078</v>
      </c>
      <c r="C268" s="85">
        <v>0.99304398148148154</v>
      </c>
      <c r="D268" s="40" t="s">
        <v>74</v>
      </c>
      <c r="E268" s="11" t="s">
        <v>185</v>
      </c>
      <c r="F268" s="112">
        <v>0.99305555555555547</v>
      </c>
      <c r="G268" s="11" t="s">
        <v>873</v>
      </c>
      <c r="H268" s="11" t="s">
        <v>122</v>
      </c>
      <c r="I268" s="11" t="s">
        <v>155</v>
      </c>
      <c r="J268" s="11" t="s">
        <v>159</v>
      </c>
      <c r="K268" s="9" t="str">
        <f>VLOOKUP(Таблица47[[#This Row],[Классификатор борда2]],Таблица25[],2,FALSE)</f>
        <v>РПС : Облигации</v>
      </c>
      <c r="L268" s="11"/>
      <c r="M268" s="11"/>
    </row>
    <row r="269" spans="1:13" ht="12" x14ac:dyDescent="0.25">
      <c r="A269" s="11" t="s">
        <v>72</v>
      </c>
      <c r="B269" s="85">
        <v>0.79167824074074078</v>
      </c>
      <c r="C269" s="85">
        <v>0.99304398148148154</v>
      </c>
      <c r="D269" s="40" t="s">
        <v>74</v>
      </c>
      <c r="E269" s="11" t="s">
        <v>185</v>
      </c>
      <c r="F269" s="112">
        <v>0.99305555555555547</v>
      </c>
      <c r="G269" s="11" t="s">
        <v>873</v>
      </c>
      <c r="H269" s="11" t="s">
        <v>153</v>
      </c>
      <c r="I269" s="11" t="s">
        <v>155</v>
      </c>
      <c r="J269" s="11" t="s">
        <v>161</v>
      </c>
      <c r="K269" s="9" t="str">
        <f>VLOOKUP(Таблица47[[#This Row],[Классификатор борда2]],Таблица25[],2,FALSE)</f>
        <v>РПС:Облигации (расч.в USD)</v>
      </c>
      <c r="L269" s="11"/>
      <c r="M269" s="11"/>
    </row>
    <row r="270" spans="1:13" ht="12" x14ac:dyDescent="0.25">
      <c r="A270" s="11" t="s">
        <v>72</v>
      </c>
      <c r="B270" s="85">
        <v>0.79167824074074078</v>
      </c>
      <c r="C270" s="85">
        <v>0.99304398148148154</v>
      </c>
      <c r="D270" s="40" t="s">
        <v>74</v>
      </c>
      <c r="E270" s="11" t="s">
        <v>185</v>
      </c>
      <c r="F270" s="112">
        <v>0.99305555555555547</v>
      </c>
      <c r="G270" s="11" t="s">
        <v>873</v>
      </c>
      <c r="H270" s="11" t="s">
        <v>154</v>
      </c>
      <c r="I270" s="11" t="s">
        <v>155</v>
      </c>
      <c r="J270" s="11" t="s">
        <v>162</v>
      </c>
      <c r="K270" s="9" t="str">
        <f>VLOOKUP(Таблица47[[#This Row],[Классификатор борда2]],Таблица25[],2,FALSE)</f>
        <v>РПС:Облигации (расч.в EUR)</v>
      </c>
      <c r="L270" s="11"/>
      <c r="M270" s="11"/>
    </row>
    <row r="271" spans="1:13" ht="12" x14ac:dyDescent="0.25">
      <c r="A271" s="11" t="s">
        <v>72</v>
      </c>
      <c r="B271" s="85">
        <v>0.79167824074074078</v>
      </c>
      <c r="C271" s="85">
        <v>0.99304398148148154</v>
      </c>
      <c r="D271" s="40" t="s">
        <v>74</v>
      </c>
      <c r="E271" s="11" t="s">
        <v>185</v>
      </c>
      <c r="F271" s="112">
        <v>0.99305555555555547</v>
      </c>
      <c r="G271" s="11" t="s">
        <v>764</v>
      </c>
      <c r="H271" s="11" t="s">
        <v>122</v>
      </c>
      <c r="I271" s="11" t="s">
        <v>155</v>
      </c>
      <c r="J271" s="11" t="s">
        <v>156</v>
      </c>
      <c r="K271" s="9" t="str">
        <f>VLOOKUP(Таблица47[[#This Row],[Классификатор борда2]],Таблица25[],2,FALSE)</f>
        <v>РПС : Акции</v>
      </c>
      <c r="L271" s="11"/>
      <c r="M271" s="11"/>
    </row>
    <row r="272" spans="1:13" ht="12" x14ac:dyDescent="0.25">
      <c r="A272" s="11" t="s">
        <v>72</v>
      </c>
      <c r="B272" s="85">
        <v>0.79167824074074078</v>
      </c>
      <c r="C272" s="85">
        <v>0.99304398148148154</v>
      </c>
      <c r="D272" s="40" t="s">
        <v>74</v>
      </c>
      <c r="E272" s="11" t="s">
        <v>185</v>
      </c>
      <c r="F272" s="112">
        <v>0.99305555555555547</v>
      </c>
      <c r="G272" s="11" t="s">
        <v>764</v>
      </c>
      <c r="H272" s="11" t="s">
        <v>122</v>
      </c>
      <c r="I272" s="11" t="s">
        <v>155</v>
      </c>
      <c r="J272" s="11" t="s">
        <v>157</v>
      </c>
      <c r="K272" s="9" t="str">
        <f>VLOOKUP(Таблица47[[#This Row],[Классификатор борда2]],Таблица25[],2,FALSE)</f>
        <v>РПС: Паи</v>
      </c>
      <c r="L272" s="11"/>
      <c r="M272" s="11"/>
    </row>
    <row r="273" spans="1:13" ht="12" x14ac:dyDescent="0.25">
      <c r="A273" s="11" t="s">
        <v>72</v>
      </c>
      <c r="B273" s="85">
        <v>0.79167824074074078</v>
      </c>
      <c r="C273" s="85">
        <v>0.99304398148148154</v>
      </c>
      <c r="D273" s="40" t="s">
        <v>74</v>
      </c>
      <c r="E273" s="11" t="s">
        <v>185</v>
      </c>
      <c r="F273" s="112">
        <v>0.99305555555555547</v>
      </c>
      <c r="G273" s="11" t="s">
        <v>764</v>
      </c>
      <c r="H273" s="11" t="s">
        <v>122</v>
      </c>
      <c r="I273" s="11" t="s">
        <v>155</v>
      </c>
      <c r="J273" s="11" t="s">
        <v>791</v>
      </c>
      <c r="K273" s="9" t="str">
        <f>VLOOKUP(Таблица47[[#This Row],[Классификатор борда2]],Таблица25[],2,FALSE)</f>
        <v>РПС: ПАИ (расч. в USD)</v>
      </c>
      <c r="L273" s="11"/>
      <c r="M273" s="11"/>
    </row>
    <row r="274" spans="1:13" ht="12" x14ac:dyDescent="0.25">
      <c r="A274" s="11" t="s">
        <v>72</v>
      </c>
      <c r="B274" s="85">
        <v>0.79167824074074078</v>
      </c>
      <c r="C274" s="85">
        <v>0.99304398148148154</v>
      </c>
      <c r="D274" s="40" t="s">
        <v>74</v>
      </c>
      <c r="E274" s="11" t="s">
        <v>185</v>
      </c>
      <c r="F274" s="112">
        <v>0.99305555555555547</v>
      </c>
      <c r="G274" s="11" t="s">
        <v>764</v>
      </c>
      <c r="H274" s="11" t="s">
        <v>122</v>
      </c>
      <c r="I274" s="11" t="s">
        <v>155</v>
      </c>
      <c r="J274" s="11" t="s">
        <v>800</v>
      </c>
      <c r="K274" s="9" t="str">
        <f>VLOOKUP(Таблица47[[#This Row],[Классификатор борда2]],Таблица25[],2,FALSE)</f>
        <v>РПС: ПАИ (расч. в EUR)</v>
      </c>
      <c r="L274" s="11"/>
      <c r="M274" s="11"/>
    </row>
    <row r="275" spans="1:13" ht="12" x14ac:dyDescent="0.25">
      <c r="A275" s="11" t="s">
        <v>72</v>
      </c>
      <c r="B275" s="85">
        <v>0.79167824074074078</v>
      </c>
      <c r="C275" s="85">
        <v>0.99304398148148154</v>
      </c>
      <c r="D275" s="40" t="s">
        <v>74</v>
      </c>
      <c r="E275" s="11" t="s">
        <v>185</v>
      </c>
      <c r="F275" s="112">
        <v>0.99305555555555547</v>
      </c>
      <c r="G275" s="11" t="s">
        <v>764</v>
      </c>
      <c r="H275" s="11" t="s">
        <v>122</v>
      </c>
      <c r="I275" s="11" t="s">
        <v>155</v>
      </c>
      <c r="J275" s="11" t="s">
        <v>158</v>
      </c>
      <c r="K275" s="9" t="str">
        <f>VLOOKUP(Таблица47[[#This Row],[Классификатор борда2]],Таблица25[],2,FALSE)</f>
        <v>РПС: ETF</v>
      </c>
      <c r="L275" s="11"/>
      <c r="M275" s="11"/>
    </row>
    <row r="276" spans="1:13" ht="12" x14ac:dyDescent="0.25">
      <c r="A276" s="11" t="s">
        <v>72</v>
      </c>
      <c r="B276" s="85">
        <v>0.79167824074074078</v>
      </c>
      <c r="C276" s="85">
        <v>0.99304398148148154</v>
      </c>
      <c r="D276" s="40" t="s">
        <v>74</v>
      </c>
      <c r="E276" s="11" t="s">
        <v>185</v>
      </c>
      <c r="F276" s="112">
        <v>0.99305555555555547</v>
      </c>
      <c r="G276" s="11" t="s">
        <v>764</v>
      </c>
      <c r="H276" s="11" t="s">
        <v>122</v>
      </c>
      <c r="I276" s="11" t="s">
        <v>155</v>
      </c>
      <c r="J276" s="11" t="s">
        <v>249</v>
      </c>
      <c r="K276" s="9" t="str">
        <f>VLOOKUP(Таблица47[[#This Row],[Классификатор борда2]],Таблица25[],2,FALSE)</f>
        <v>РПС: ETF (расч. в USD)</v>
      </c>
      <c r="L276" s="11"/>
      <c r="M276" s="11"/>
    </row>
    <row r="277" spans="1:13" ht="12" x14ac:dyDescent="0.25">
      <c r="A277" s="11" t="s">
        <v>72</v>
      </c>
      <c r="B277" s="85">
        <v>0.79167824074074078</v>
      </c>
      <c r="C277" s="85">
        <v>0.99304398148148154</v>
      </c>
      <c r="D277" s="40" t="s">
        <v>74</v>
      </c>
      <c r="E277" s="11" t="s">
        <v>185</v>
      </c>
      <c r="F277" s="112">
        <v>0.99305555555555547</v>
      </c>
      <c r="G277" s="11" t="s">
        <v>764</v>
      </c>
      <c r="H277" s="11" t="s">
        <v>122</v>
      </c>
      <c r="I277" s="11" t="s">
        <v>155</v>
      </c>
      <c r="J277" s="11" t="s">
        <v>593</v>
      </c>
      <c r="K277" s="9" t="str">
        <f>VLOOKUP(Таблица47[[#This Row],[Классификатор борда2]],Таблица25[],2,FALSE)</f>
        <v>РПС: ETF (расч. в EUR)</v>
      </c>
      <c r="L277" s="11"/>
      <c r="M277" s="11"/>
    </row>
    <row r="278" spans="1:13" ht="12" x14ac:dyDescent="0.25">
      <c r="A278" s="11" t="s">
        <v>72</v>
      </c>
      <c r="B278" s="85">
        <v>0.79167824074074078</v>
      </c>
      <c r="C278" s="85">
        <v>0.99304398148148154</v>
      </c>
      <c r="D278" s="40" t="s">
        <v>74</v>
      </c>
      <c r="E278" s="11" t="s">
        <v>185</v>
      </c>
      <c r="F278" s="112">
        <v>0.99305555555555547</v>
      </c>
      <c r="G278" s="11" t="s">
        <v>764</v>
      </c>
      <c r="H278" s="11" t="s">
        <v>122</v>
      </c>
      <c r="I278" s="11" t="s">
        <v>155</v>
      </c>
      <c r="J278" s="11" t="s">
        <v>885</v>
      </c>
      <c r="K278" s="9" t="str">
        <f>VLOOKUP(Таблица47[[#This Row],[Классификатор борда2]],Таблица25[],2,FALSE)</f>
        <v>РПС: ПАИ (расч. в CNY)</v>
      </c>
      <c r="L278" s="11"/>
      <c r="M278" s="11"/>
    </row>
    <row r="279" spans="1:13" ht="43.2" x14ac:dyDescent="0.3">
      <c r="A279" s="144"/>
      <c r="B279" s="150"/>
      <c r="C279" s="150"/>
      <c r="D279" s="145"/>
      <c r="E279" s="139" t="s">
        <v>896</v>
      </c>
      <c r="F279" s="151"/>
      <c r="G279" s="144"/>
      <c r="H279" s="144"/>
      <c r="I279" s="144"/>
      <c r="J279" s="144"/>
      <c r="K279" s="156"/>
      <c r="L279" s="144"/>
      <c r="M279" s="144"/>
    </row>
    <row r="280" spans="1:13" ht="12" x14ac:dyDescent="0.25">
      <c r="A280" s="11" t="s">
        <v>892</v>
      </c>
      <c r="B280" s="85">
        <v>0.28472222222222221</v>
      </c>
      <c r="C280" s="85">
        <v>0.99304398148148154</v>
      </c>
      <c r="D280" s="11" t="s">
        <v>887</v>
      </c>
      <c r="E280" s="11" t="s">
        <v>56</v>
      </c>
      <c r="F280" s="112">
        <v>0.99305555555555547</v>
      </c>
      <c r="G280" s="11" t="s">
        <v>247</v>
      </c>
      <c r="H280" s="11" t="s">
        <v>122</v>
      </c>
      <c r="I280" s="11" t="s">
        <v>123</v>
      </c>
      <c r="J280" s="11" t="s">
        <v>886</v>
      </c>
      <c r="K280" s="11" t="str">
        <f>VLOOKUP(Таблица47[[#This Row],[Классификатор борда2]],Таблица25[],2,FALSE)</f>
        <v>OTC: Акции T+</v>
      </c>
      <c r="L280" s="11"/>
      <c r="M280" s="11"/>
    </row>
    <row r="281" spans="1:13" ht="12" x14ac:dyDescent="0.25">
      <c r="A281" s="11" t="s">
        <v>892</v>
      </c>
      <c r="B281" s="85">
        <v>0.28472222222222221</v>
      </c>
      <c r="C281" s="85">
        <v>0.99304398148148154</v>
      </c>
      <c r="D281" s="11" t="s">
        <v>890</v>
      </c>
      <c r="E281" s="11" t="s">
        <v>185</v>
      </c>
      <c r="F281" s="112">
        <v>0.99305555555555547</v>
      </c>
      <c r="G281" s="11" t="s">
        <v>920</v>
      </c>
      <c r="H281" s="11" t="s">
        <v>122</v>
      </c>
      <c r="I281" s="11" t="s">
        <v>131</v>
      </c>
      <c r="J281" s="136" t="s">
        <v>889</v>
      </c>
      <c r="K281" s="11" t="str">
        <f>VLOOKUP(Таблица47[[#This Row],[Классификатор борда2]],Таблица25[],2,FALSE)</f>
        <v>OTC: РПС с ЦК Акции</v>
      </c>
      <c r="L281" s="11"/>
      <c r="M281" s="11"/>
    </row>
    <row r="282" spans="1:13" ht="12" x14ac:dyDescent="0.25">
      <c r="A282" s="11" t="s">
        <v>892</v>
      </c>
      <c r="B282" s="85">
        <v>0.28472222222222221</v>
      </c>
      <c r="C282" s="85">
        <v>0.79165509259259259</v>
      </c>
      <c r="D282" s="11" t="s">
        <v>890</v>
      </c>
      <c r="E282" s="11" t="s">
        <v>185</v>
      </c>
      <c r="F282" s="112">
        <v>0.79166666666666663</v>
      </c>
      <c r="G282" s="136" t="s">
        <v>554</v>
      </c>
      <c r="H282" s="11" t="s">
        <v>122</v>
      </c>
      <c r="I282" s="11" t="s">
        <v>131</v>
      </c>
      <c r="J282" s="136" t="s">
        <v>889</v>
      </c>
      <c r="K282" s="11" t="str">
        <f>VLOOKUP(Таблица47[[#This Row],[Классификатор борда2]],Таблица25[],2,FALSE)</f>
        <v>OTC: РПС с ЦК Акции</v>
      </c>
      <c r="L282" s="11"/>
      <c r="M282" s="11"/>
    </row>
    <row r="283" spans="1:13" ht="57.6" x14ac:dyDescent="0.3">
      <c r="A283" s="144"/>
      <c r="B283" s="150"/>
      <c r="C283" s="150"/>
      <c r="D283" s="145"/>
      <c r="E283" s="139" t="s">
        <v>973</v>
      </c>
      <c r="F283" s="151"/>
      <c r="G283" s="144"/>
      <c r="H283" s="144"/>
      <c r="I283" s="144"/>
      <c r="J283" s="144"/>
      <c r="K283" s="156"/>
      <c r="L283" s="144"/>
      <c r="M283" s="144"/>
    </row>
    <row r="284" spans="1:13" ht="12" x14ac:dyDescent="0.25">
      <c r="A284" s="11" t="s">
        <v>892</v>
      </c>
      <c r="B284" s="85">
        <v>0.40972222222222227</v>
      </c>
      <c r="C284" s="85">
        <v>0.99304398148148154</v>
      </c>
      <c r="D284" s="11" t="s">
        <v>960</v>
      </c>
      <c r="E284" s="11"/>
      <c r="F284" s="112">
        <v>0.99305555555555547</v>
      </c>
      <c r="G284" s="11" t="s">
        <v>974</v>
      </c>
      <c r="H284" s="11" t="s">
        <v>122</v>
      </c>
      <c r="I284" s="11" t="s">
        <v>155</v>
      </c>
      <c r="J284" s="136" t="s">
        <v>957</v>
      </c>
      <c r="K284" s="11" t="str">
        <f>VLOOKUP(Таблица47[[#This Row],[Классификатор борда2]],Таблица25[#All],2,FALSE)</f>
        <v>OTC Размещение: Адресный</v>
      </c>
      <c r="L284" s="11"/>
      <c r="M284" s="11"/>
    </row>
    <row r="285" spans="1:13" ht="12" x14ac:dyDescent="0.25">
      <c r="A285" s="165" t="s">
        <v>892</v>
      </c>
      <c r="B285" s="166">
        <v>0.40972222222222227</v>
      </c>
      <c r="C285" s="166">
        <v>0.77083333333333337</v>
      </c>
      <c r="D285" s="165" t="s">
        <v>960</v>
      </c>
      <c r="E285" s="165"/>
      <c r="F285" s="168">
        <v>0.79166666666666663</v>
      </c>
      <c r="G285" s="165" t="s">
        <v>975</v>
      </c>
      <c r="H285" s="11" t="s">
        <v>122</v>
      </c>
      <c r="I285" s="11" t="s">
        <v>155</v>
      </c>
      <c r="J285" s="173" t="s">
        <v>957</v>
      </c>
      <c r="K285" s="165" t="str">
        <f>VLOOKUP(Таблица47[[#This Row],[Классификатор борда2]],Таблица25[#All],2,FALSE)</f>
        <v>OTC Размещение: Адресный</v>
      </c>
      <c r="L285" s="165"/>
      <c r="M285" s="165"/>
    </row>
    <row r="286" spans="1:13" ht="12" x14ac:dyDescent="0.25">
      <c r="A286" s="11" t="s">
        <v>892</v>
      </c>
      <c r="B286" s="85">
        <v>0.40972222222222227</v>
      </c>
      <c r="C286" s="85">
        <v>0.99304398148148154</v>
      </c>
      <c r="D286" s="11" t="s">
        <v>959</v>
      </c>
      <c r="E286" s="11"/>
      <c r="F286" s="112">
        <v>0.99305555555555547</v>
      </c>
      <c r="G286" s="11" t="s">
        <v>974</v>
      </c>
      <c r="H286" s="11" t="s">
        <v>122</v>
      </c>
      <c r="I286" s="11" t="s">
        <v>155</v>
      </c>
      <c r="J286" s="136" t="s">
        <v>958</v>
      </c>
      <c r="K286" s="11" t="str">
        <f>VLOOKUP(Таблица47[[#This Row],[Классификатор борда2]],Таблица25[#All],2,FALSE)</f>
        <v>OTC Выкуп: Адресный</v>
      </c>
      <c r="L286" s="11"/>
      <c r="M286" s="11"/>
    </row>
    <row r="287" spans="1:13" ht="12" x14ac:dyDescent="0.25">
      <c r="A287" s="165" t="s">
        <v>892</v>
      </c>
      <c r="B287" s="166">
        <v>0.40972222222222227</v>
      </c>
      <c r="C287" s="166">
        <v>0.77083333333333337</v>
      </c>
      <c r="D287" s="165" t="s">
        <v>959</v>
      </c>
      <c r="E287" s="165"/>
      <c r="F287" s="168">
        <v>0.79166666666666663</v>
      </c>
      <c r="G287" s="165" t="s">
        <v>975</v>
      </c>
      <c r="H287" s="11" t="s">
        <v>122</v>
      </c>
      <c r="I287" s="11" t="s">
        <v>155</v>
      </c>
      <c r="J287" s="173" t="s">
        <v>958</v>
      </c>
      <c r="K287" s="165" t="str">
        <f>VLOOKUP(Таблица47[[#This Row],[Классификатор борда2]],Таблица25[#All],2,FALSE)</f>
        <v>OTC Выкуп: Адресный</v>
      </c>
      <c r="L287" s="165"/>
      <c r="M287" s="165"/>
    </row>
    <row r="288" spans="1:13" ht="43.2" x14ac:dyDescent="0.3">
      <c r="A288" s="144"/>
      <c r="B288" s="150"/>
      <c r="C288" s="150"/>
      <c r="D288" s="145"/>
      <c r="E288" s="139" t="s">
        <v>907</v>
      </c>
      <c r="F288" s="151"/>
      <c r="G288" s="144"/>
      <c r="H288" s="144"/>
      <c r="I288" s="144"/>
      <c r="J288" s="144"/>
      <c r="K288" s="156"/>
      <c r="L288" s="144"/>
      <c r="M288" s="144"/>
    </row>
    <row r="289" spans="1:13" ht="12" x14ac:dyDescent="0.25">
      <c r="A289" s="165" t="s">
        <v>908</v>
      </c>
      <c r="B289" s="166">
        <v>0.40972222222222227</v>
      </c>
      <c r="C289" s="166">
        <v>0.79165509259259259</v>
      </c>
      <c r="D289" s="165" t="s">
        <v>970</v>
      </c>
      <c r="E289" s="165"/>
      <c r="F289" s="168">
        <v>0.79166666666666663</v>
      </c>
      <c r="G289" s="165" t="s">
        <v>247</v>
      </c>
      <c r="H289" s="165" t="s">
        <v>122</v>
      </c>
      <c r="I289" s="165" t="s">
        <v>123</v>
      </c>
      <c r="J289" s="165" t="s">
        <v>964</v>
      </c>
      <c r="K289" s="165" t="str">
        <f>VLOOKUP(Таблица47[[#This Row],[Классификатор борда2]],Таблица25[],2,FALSE)</f>
        <v>ОТС: Облигации Т+</v>
      </c>
      <c r="L289" s="165"/>
      <c r="M289" s="165"/>
    </row>
    <row r="290" spans="1:13" ht="12" x14ac:dyDescent="0.25">
      <c r="A290" s="11" t="s">
        <v>908</v>
      </c>
      <c r="B290" s="85">
        <v>0.39583333333333331</v>
      </c>
      <c r="C290" s="85">
        <v>0.79165509259259259</v>
      </c>
      <c r="D290" s="11" t="s">
        <v>906</v>
      </c>
      <c r="E290" s="11" t="s">
        <v>185</v>
      </c>
      <c r="F290" s="112">
        <v>0.79166666666666663</v>
      </c>
      <c r="G290" s="11" t="s">
        <v>602</v>
      </c>
      <c r="H290" s="11" t="s">
        <v>122</v>
      </c>
      <c r="I290" s="11" t="s">
        <v>131</v>
      </c>
      <c r="J290" s="11" t="s">
        <v>849</v>
      </c>
      <c r="K290" s="11" t="str">
        <f>VLOOKUP(Таблица47[[#This Row],[Классификатор борда2]],Таблица25[],2,FALSE)</f>
        <v>ОТС: Облигации с ЦК</v>
      </c>
      <c r="L290" s="11"/>
      <c r="M290" s="11"/>
    </row>
    <row r="291" spans="1:13" ht="12" x14ac:dyDescent="0.25">
      <c r="A291" s="11" t="s">
        <v>908</v>
      </c>
      <c r="B291" s="85">
        <v>0.39583333333333331</v>
      </c>
      <c r="C291" s="85">
        <v>0.79165509259259259</v>
      </c>
      <c r="D291" s="11" t="s">
        <v>906</v>
      </c>
      <c r="E291" s="11" t="s">
        <v>185</v>
      </c>
      <c r="F291" s="112">
        <v>0.79166666666666663</v>
      </c>
      <c r="G291" s="11" t="s">
        <v>146</v>
      </c>
      <c r="H291" s="11" t="s">
        <v>153</v>
      </c>
      <c r="I291" s="11" t="s">
        <v>131</v>
      </c>
      <c r="J291" s="11" t="s">
        <v>850</v>
      </c>
      <c r="K291" s="11" t="str">
        <f>VLOOKUP(Таблица47[[#This Row],[Классификатор борда2]],Таблица25[],2,FALSE)</f>
        <v>ОТС: Облигации с ЦК (USD)</v>
      </c>
      <c r="L291" s="11"/>
      <c r="M291" s="11"/>
    </row>
    <row r="292" spans="1:13" ht="12" x14ac:dyDescent="0.25">
      <c r="A292" s="11" t="s">
        <v>908</v>
      </c>
      <c r="B292" s="85">
        <v>0.39583333333333331</v>
      </c>
      <c r="C292" s="85">
        <v>0.79165509259259259</v>
      </c>
      <c r="D292" s="11" t="s">
        <v>906</v>
      </c>
      <c r="E292" s="11" t="s">
        <v>185</v>
      </c>
      <c r="F292" s="112">
        <v>0.79166666666666663</v>
      </c>
      <c r="G292" s="11" t="s">
        <v>602</v>
      </c>
      <c r="H292" s="11" t="s">
        <v>253</v>
      </c>
      <c r="I292" s="11" t="s">
        <v>131</v>
      </c>
      <c r="J292" s="11" t="s">
        <v>874</v>
      </c>
      <c r="K292" s="11" t="str">
        <f>VLOOKUP(Таблица47[[#This Row],[Классификатор борда2]],Таблица25[],2,FALSE)</f>
        <v>ОТС: Облигации с ЦК (CNY)</v>
      </c>
      <c r="L292" s="11"/>
      <c r="M292" s="11"/>
    </row>
    <row r="293" spans="1:13" ht="12" x14ac:dyDescent="0.25">
      <c r="A293" s="11" t="s">
        <v>908</v>
      </c>
      <c r="B293" s="85">
        <v>0.39583333333333331</v>
      </c>
      <c r="C293" s="85">
        <v>0.79165509259259259</v>
      </c>
      <c r="D293" s="11" t="s">
        <v>906</v>
      </c>
      <c r="E293" s="11"/>
      <c r="F293" s="112">
        <v>0.79166666666666663</v>
      </c>
      <c r="G293" s="11" t="s">
        <v>602</v>
      </c>
      <c r="H293" s="11" t="s">
        <v>122</v>
      </c>
      <c r="I293" s="11" t="s">
        <v>131</v>
      </c>
      <c r="J293" s="11" t="s">
        <v>897</v>
      </c>
      <c r="K293" s="11" t="str">
        <f>VLOOKUP(Таблица47[[#This Row],[Классификатор борда2]],Таблица25[],2,FALSE)</f>
        <v>ОТС: Облигации с ЦК адрес</v>
      </c>
      <c r="L293" s="11"/>
      <c r="M293" s="11"/>
    </row>
    <row r="294" spans="1:13" ht="12" x14ac:dyDescent="0.25">
      <c r="A294" s="11" t="s">
        <v>908</v>
      </c>
      <c r="B294" s="85">
        <v>0.39583333333333331</v>
      </c>
      <c r="C294" s="85">
        <v>0.79165509259259259</v>
      </c>
      <c r="D294" s="11" t="s">
        <v>906</v>
      </c>
      <c r="E294" s="11"/>
      <c r="F294" s="112">
        <v>0.79166666666666663</v>
      </c>
      <c r="G294" s="11" t="s">
        <v>146</v>
      </c>
      <c r="H294" s="11" t="s">
        <v>153</v>
      </c>
      <c r="I294" s="11" t="s">
        <v>131</v>
      </c>
      <c r="J294" s="11" t="s">
        <v>898</v>
      </c>
      <c r="K294" s="11" t="str">
        <f>VLOOKUP(Таблица47[[#This Row],[Классификатор борда2]],Таблица25[],2,FALSE)</f>
        <v>ОТС: Облигации с ЦК адрес(USD)</v>
      </c>
      <c r="L294" s="11"/>
      <c r="M294" s="11"/>
    </row>
    <row r="295" spans="1:13" ht="12" x14ac:dyDescent="0.25">
      <c r="A295" s="11" t="s">
        <v>908</v>
      </c>
      <c r="B295" s="85">
        <v>0.39583333333333331</v>
      </c>
      <c r="C295" s="85">
        <v>0.79165509259259259</v>
      </c>
      <c r="D295" s="11" t="s">
        <v>906</v>
      </c>
      <c r="E295" s="11"/>
      <c r="F295" s="112">
        <v>0.79166666666666663</v>
      </c>
      <c r="G295" s="11" t="s">
        <v>602</v>
      </c>
      <c r="H295" s="11" t="s">
        <v>253</v>
      </c>
      <c r="I295" s="11" t="s">
        <v>131</v>
      </c>
      <c r="J295" s="11" t="s">
        <v>899</v>
      </c>
      <c r="K295" s="11" t="str">
        <f>VLOOKUP(Таблица47[[#This Row],[Классификатор борда2]],Таблица25[],2,FALSE)</f>
        <v>ОТС: Облигации с ЦК адрес(CNY)</v>
      </c>
      <c r="L295" s="11"/>
      <c r="M295" s="11"/>
    </row>
    <row r="296" spans="1:13" ht="12" x14ac:dyDescent="0.25">
      <c r="A296" s="11"/>
      <c r="B296" s="85"/>
      <c r="C296" s="85"/>
      <c r="D296" s="40"/>
      <c r="E296" s="11"/>
      <c r="F296" s="112"/>
      <c r="G296" s="11"/>
      <c r="H296" s="11"/>
      <c r="I296" s="11"/>
      <c r="J296" s="11"/>
      <c r="K296" s="11"/>
      <c r="L296" s="11"/>
      <c r="M296" s="11"/>
    </row>
    <row r="297" spans="1:13" x14ac:dyDescent="0.2">
      <c r="B297" s="10"/>
      <c r="C297" s="10"/>
      <c r="F297" s="10"/>
    </row>
    <row r="298" spans="1:13" ht="13.8" x14ac:dyDescent="0.3">
      <c r="A298" s="12" t="s">
        <v>189</v>
      </c>
      <c r="B298" s="10"/>
      <c r="C298" s="10"/>
      <c r="F298" s="10"/>
    </row>
    <row r="299" spans="1:13" ht="13.8" x14ac:dyDescent="0.3">
      <c r="A299" s="12" t="s">
        <v>460</v>
      </c>
      <c r="B299" s="10"/>
      <c r="C299" s="10"/>
      <c r="F299" s="10"/>
    </row>
    <row r="300" spans="1:13" ht="13.8" x14ac:dyDescent="0.3">
      <c r="A300" s="182" t="s">
        <v>961</v>
      </c>
    </row>
    <row r="302" spans="1:13" ht="15.6" x14ac:dyDescent="0.3">
      <c r="A302" s="104" t="s">
        <v>636</v>
      </c>
    </row>
    <row r="304" spans="1:13" ht="12" x14ac:dyDescent="0.2">
      <c r="A304" s="154" t="s">
        <v>568</v>
      </c>
      <c r="B304" s="184" t="s">
        <v>956</v>
      </c>
      <c r="C304" s="184"/>
      <c r="D304" s="184"/>
      <c r="E304" s="184"/>
    </row>
    <row r="305" spans="1:5" ht="12" x14ac:dyDescent="0.2">
      <c r="A305" s="141" t="s">
        <v>569</v>
      </c>
      <c r="B305" s="185"/>
      <c r="C305" s="185"/>
      <c r="D305" s="185"/>
      <c r="E305" s="185"/>
    </row>
  </sheetData>
  <mergeCells count="3">
    <mergeCell ref="A1:K1"/>
    <mergeCell ref="B304:E304"/>
    <mergeCell ref="B305:E305"/>
  </mergeCells>
  <hyperlinks>
    <hyperlink ref="A306" r:id="rId1" display="http://ftp.moex.com/pub/ClientsAPI/ASTS/docs/ASTS_Markets_and_Boards.pdf" xr:uid="{00000000-0004-0000-0000-000000000000}"/>
  </hyperlinks>
  <pageMargins left="0.7" right="0.7" top="0.75" bottom="0.75" header="0.3" footer="0.3"/>
  <pageSetup paperSize="9" scale="63" fitToHeight="0" orientation="landscape" r:id="rId2"/>
  <ignoredErrors>
    <ignoredError sqref="K5 K289:K295 K287:K288 K284:K286 K6 K7 K8:K9 K10 K11:K16 K256:K266 K279:K282 K267:K278" calculatedColumn="1"/>
  </ignoredError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M146"/>
  <sheetViews>
    <sheetView zoomScaleNormal="100" workbookViewId="0">
      <selection activeCell="C59" sqref="C59"/>
    </sheetView>
  </sheetViews>
  <sheetFormatPr defaultRowHeight="14.4" x14ac:dyDescent="0.3"/>
  <cols>
    <col min="1" max="1" width="28" customWidth="1"/>
    <col min="2" max="2" width="6.33203125" bestFit="1" customWidth="1"/>
    <col min="3" max="3" width="30.44140625" bestFit="1" customWidth="1"/>
    <col min="4" max="4" width="6.33203125" bestFit="1" customWidth="1"/>
    <col min="5" max="5" width="27.6640625" bestFit="1" customWidth="1"/>
    <col min="6" max="6" width="6.33203125" bestFit="1" customWidth="1"/>
    <col min="7" max="7" width="27.6640625" bestFit="1" customWidth="1"/>
    <col min="8" max="8" width="6.33203125" bestFit="1" customWidth="1"/>
    <col min="9" max="9" width="32.88671875" bestFit="1" customWidth="1"/>
    <col min="10" max="10" width="7" bestFit="1" customWidth="1"/>
    <col min="11" max="11" width="33.88671875" bestFit="1" customWidth="1"/>
    <col min="12" max="12" width="6.33203125" bestFit="1" customWidth="1"/>
    <col min="13" max="13" width="27.6640625" bestFit="1" customWidth="1"/>
  </cols>
  <sheetData>
    <row r="1" spans="1:13" ht="18" x14ac:dyDescent="0.3">
      <c r="A1" s="80" t="s">
        <v>364</v>
      </c>
      <c r="B1" s="133" t="s">
        <v>571</v>
      </c>
    </row>
    <row r="2" spans="1:13" ht="16.2" thickBot="1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35.25" customHeight="1" thickBot="1" x14ac:dyDescent="0.35">
      <c r="A3" s="44"/>
      <c r="B3" s="188" t="s">
        <v>280</v>
      </c>
      <c r="C3" s="187"/>
      <c r="D3" s="186" t="s">
        <v>572</v>
      </c>
      <c r="E3" s="187"/>
      <c r="F3" s="186" t="s">
        <v>570</v>
      </c>
      <c r="G3" s="187"/>
      <c r="H3" s="186" t="s">
        <v>281</v>
      </c>
      <c r="I3" s="187"/>
      <c r="J3" s="199" t="s">
        <v>363</v>
      </c>
      <c r="K3" s="200"/>
      <c r="L3" s="186" t="s">
        <v>282</v>
      </c>
      <c r="M3" s="187"/>
    </row>
    <row r="4" spans="1:13" x14ac:dyDescent="0.3">
      <c r="A4" s="192" t="str">
        <f>"FNDT"&amp;" "&amp;VLOOKUP("FNDT",Таблица16[],IF($B$1="RUS",2,3),FALSE)</f>
        <v>FNDT Фондовый рынок T+</v>
      </c>
      <c r="B4" s="45" t="s">
        <v>124</v>
      </c>
      <c r="C4" s="46" t="str">
        <f>VLOOKUP(B4,Таблица25[],IF($B$1="RUS",2,3),FALSE)</f>
        <v>Т+ Акции и ДР</v>
      </c>
      <c r="D4" s="47" t="s">
        <v>125</v>
      </c>
      <c r="E4" s="48" t="str">
        <f>VLOOKUP(D4,Таблица25[],IF($B$1="RUS",2,3),FALSE)</f>
        <v>Т+ Паи</v>
      </c>
      <c r="F4" s="47" t="s">
        <v>126</v>
      </c>
      <c r="G4" s="48" t="str">
        <f>VLOOKUP(F4,Таблица25[],IF($B$1="RUS",2,3),FALSE)</f>
        <v>Т+ ETF</v>
      </c>
      <c r="H4" s="47" t="s">
        <v>662</v>
      </c>
      <c r="I4" s="58" t="str">
        <f>VLOOKUP(H4,Таблица25[],IF($B$1="RUS",2,3),FALSE)</f>
        <v>Т+ Облигации</v>
      </c>
      <c r="J4" s="45"/>
      <c r="K4" s="49"/>
      <c r="L4" s="45" t="s">
        <v>283</v>
      </c>
      <c r="M4" s="49" t="str">
        <f>VLOOKUP(L4,Таблица25[],IF($B$1="RUS",2,3),FALSE)</f>
        <v>Т+ ETC</v>
      </c>
    </row>
    <row r="5" spans="1:13" x14ac:dyDescent="0.3">
      <c r="A5" s="193"/>
      <c r="B5" s="50" t="s">
        <v>241</v>
      </c>
      <c r="C5" s="51" t="str">
        <f>VLOOKUP(B5,Таблица25[],IF($B$1="RUS",2,3),FALSE)</f>
        <v>Т+ Ин.Акции и ДР (USD)</v>
      </c>
      <c r="D5" s="105" t="s">
        <v>785</v>
      </c>
      <c r="E5" s="51" t="str">
        <f>VLOOKUP(D5,Таблица25[],IF($B$1="RUS",2,3),FALSE)</f>
        <v>Т+ ПАИ (расч. в USD)</v>
      </c>
      <c r="F5" s="50" t="s">
        <v>242</v>
      </c>
      <c r="G5" s="52" t="str">
        <f>VLOOKUP(F5,Таблица25[],IF($B$1="RUS",2,3),FALSE)</f>
        <v>Т+ ETF (расч. в USD)</v>
      </c>
      <c r="H5" s="50" t="s">
        <v>243</v>
      </c>
      <c r="I5" s="52" t="str">
        <f>VLOOKUP(H5,Таблица25[],IF($B$1="RUS",2,3),FALSE)</f>
        <v>Т+ Облигации (расч.в USD)</v>
      </c>
      <c r="J5" s="50"/>
      <c r="K5" s="51"/>
      <c r="L5" s="50"/>
      <c r="M5" s="51"/>
    </row>
    <row r="6" spans="1:13" s="94" customFormat="1" x14ac:dyDescent="0.3">
      <c r="A6" s="193"/>
      <c r="B6" s="50" t="s">
        <v>578</v>
      </c>
      <c r="C6" s="51" t="str">
        <f>VLOOKUP(B6,Таблица25[],IF($B$1="RUS",2,3),FALSE)</f>
        <v>Т+ Акции и ДР (расч. в EUR)</v>
      </c>
      <c r="D6" s="105" t="s">
        <v>794</v>
      </c>
      <c r="E6" s="51" t="str">
        <f>VLOOKUP(D6,Таблица25[],IF($B$1="RUS",2,3),FALSE)</f>
        <v>Т+ ПАИ (расч. в EUR)</v>
      </c>
      <c r="F6" s="50" t="s">
        <v>587</v>
      </c>
      <c r="G6" s="52" t="str">
        <f>VLOOKUP(F6,Таблица25[],IF($B$1="RUS",2,3),FALSE)</f>
        <v>Т+ ETF (расч. в EUR)</v>
      </c>
      <c r="H6" s="50" t="s">
        <v>723</v>
      </c>
      <c r="I6" s="52" t="str">
        <f>VLOOKUP(H6,Таблица25[],IF($B$1="RUS",2,3),FALSE)</f>
        <v>Т+ Облигации (расч.в EUR)</v>
      </c>
      <c r="J6" s="50"/>
      <c r="K6" s="51"/>
      <c r="L6" s="50"/>
      <c r="M6" s="51"/>
    </row>
    <row r="7" spans="1:13" s="94" customFormat="1" x14ac:dyDescent="0.3">
      <c r="A7" s="193"/>
      <c r="B7" s="50"/>
      <c r="C7" s="51"/>
      <c r="D7" s="105" t="s">
        <v>877</v>
      </c>
      <c r="E7" s="51" t="str">
        <f>VLOOKUP(D7,Таблица25[],IF($B$1="RUS",2,3),FALSE)</f>
        <v>Т+ ПАИ (расч. в CNY)</v>
      </c>
      <c r="F7" s="105" t="s">
        <v>877</v>
      </c>
      <c r="G7" s="51" t="str">
        <f>VLOOKUP(F7,Таблица25[],IF($B$1="RUS",2,3),FALSE)</f>
        <v>Т+ ПАИ (расч. в CNY)</v>
      </c>
      <c r="H7" s="50" t="s">
        <v>719</v>
      </c>
      <c r="I7" s="52" t="str">
        <f>VLOOKUP(H7,Таблица25[],IF($B$1="RUS",2,3),FALSE)</f>
        <v>Т+ Облигации (расч.в CNY)</v>
      </c>
      <c r="J7" s="50"/>
      <c r="K7" s="51"/>
      <c r="L7" s="50"/>
      <c r="M7" s="51"/>
    </row>
    <row r="8" spans="1:13" x14ac:dyDescent="0.3">
      <c r="A8" s="193"/>
      <c r="B8" s="53"/>
      <c r="C8" s="51"/>
      <c r="D8" s="53"/>
      <c r="E8" s="52"/>
      <c r="F8" s="53"/>
      <c r="G8" s="52"/>
      <c r="H8" s="50" t="s">
        <v>127</v>
      </c>
      <c r="I8" s="52" t="str">
        <f>VLOOKUP(H8,Таблица25[],IF($B$1="RUS",2,3),FALSE)</f>
        <v>Т+ Гособлигации</v>
      </c>
      <c r="J8" s="50"/>
      <c r="K8" s="51"/>
      <c r="L8" s="50"/>
      <c r="M8" s="51"/>
    </row>
    <row r="9" spans="1:13" s="94" customFormat="1" x14ac:dyDescent="0.3">
      <c r="A9" s="193"/>
      <c r="B9" s="175" t="s">
        <v>886</v>
      </c>
      <c r="C9" s="174" t="str">
        <f>VLOOKUP(B9,Таблица25[],IF($B$1="RUS",2,3),FALSE)</f>
        <v>OTC: Акции T+</v>
      </c>
      <c r="D9" s="53"/>
      <c r="E9" s="52"/>
      <c r="F9" s="53"/>
      <c r="G9" s="52"/>
      <c r="H9" s="175" t="s">
        <v>964</v>
      </c>
      <c r="I9" s="176" t="str">
        <f>VLOOKUP(H9,Таблица25[],IF($B$1="RUS",2,3),FALSE)</f>
        <v>ОТС: Облигации Т+</v>
      </c>
      <c r="J9" s="50"/>
      <c r="K9" s="51"/>
      <c r="L9" s="50"/>
      <c r="M9" s="51"/>
    </row>
    <row r="10" spans="1:13" s="94" customFormat="1" x14ac:dyDescent="0.3">
      <c r="A10" s="193"/>
      <c r="B10" s="53"/>
      <c r="C10" s="51"/>
      <c r="D10" s="53"/>
      <c r="E10" s="52"/>
      <c r="F10" s="53"/>
      <c r="G10" s="52"/>
      <c r="H10" s="50"/>
      <c r="I10" s="52"/>
      <c r="J10" s="50"/>
      <c r="K10" s="51"/>
      <c r="L10" s="50"/>
      <c r="M10" s="51"/>
    </row>
    <row r="11" spans="1:13" s="94" customFormat="1" x14ac:dyDescent="0.3">
      <c r="A11" s="198"/>
      <c r="B11" s="105" t="s">
        <v>709</v>
      </c>
      <c r="C11" s="51" t="str">
        <f>VLOOKUP(B11,Таблица25[],IF($B$1="RUS",2,3),FALSE)</f>
        <v>Т+ Акции ПИР</v>
      </c>
      <c r="D11" s="105" t="s">
        <v>709</v>
      </c>
      <c r="E11" s="51" t="str">
        <f>VLOOKUP(D11,Таблица25[],IF($B$1="RUS",2,3),FALSE)</f>
        <v>Т+ Акции ПИР</v>
      </c>
      <c r="F11" s="98"/>
      <c r="G11" s="52"/>
      <c r="H11" s="53" t="s">
        <v>673</v>
      </c>
      <c r="I11" s="52" t="str">
        <f>VLOOKUP(H11,Таблица25[],IF($B$1="RUS",2,3),FALSE)</f>
        <v xml:space="preserve">Т+ Облигации ПИР </v>
      </c>
      <c r="J11" s="98"/>
      <c r="K11" s="97"/>
      <c r="L11" s="98"/>
      <c r="M11" s="51"/>
    </row>
    <row r="12" spans="1:13" s="94" customFormat="1" x14ac:dyDescent="0.3">
      <c r="A12" s="198"/>
      <c r="B12" s="105"/>
      <c r="C12" s="51"/>
      <c r="D12" s="105"/>
      <c r="E12" s="52"/>
      <c r="F12" s="98"/>
      <c r="G12" s="52"/>
      <c r="H12" s="53" t="s">
        <v>682</v>
      </c>
      <c r="I12" s="52" t="str">
        <f>VLOOKUP(H12,Таблица25[],IF($B$1="RUS",2,3),FALSE)</f>
        <v>Т+ Облигации ПИР (расч.в USD)</v>
      </c>
      <c r="J12" s="98"/>
      <c r="K12" s="97"/>
      <c r="L12" s="98"/>
      <c r="M12" s="51"/>
    </row>
    <row r="13" spans="1:13" s="94" customFormat="1" x14ac:dyDescent="0.3">
      <c r="A13" s="198"/>
      <c r="B13" s="105"/>
      <c r="C13" s="51"/>
      <c r="D13" s="105"/>
      <c r="E13" s="52"/>
      <c r="F13" s="98"/>
      <c r="G13" s="52"/>
      <c r="H13" s="53" t="s">
        <v>691</v>
      </c>
      <c r="I13" s="52" t="str">
        <f>VLOOKUP(H13,Таблица25[],IF($B$1="RUS",2,3),FALSE)</f>
        <v>Т+ Облигации ПИР (расч.в EUR)</v>
      </c>
      <c r="J13" s="98"/>
      <c r="K13" s="97"/>
      <c r="L13" s="98"/>
      <c r="M13" s="51"/>
    </row>
    <row r="14" spans="1:13" s="94" customFormat="1" x14ac:dyDescent="0.3">
      <c r="A14" s="198"/>
      <c r="B14" s="105"/>
      <c r="C14" s="51"/>
      <c r="D14" s="105"/>
      <c r="E14" s="51"/>
      <c r="F14" s="98"/>
      <c r="G14" s="52"/>
      <c r="H14" s="53"/>
      <c r="I14" s="52"/>
      <c r="J14" s="98"/>
      <c r="K14" s="97"/>
      <c r="L14" s="98"/>
      <c r="M14" s="51"/>
    </row>
    <row r="15" spans="1:13" s="94" customFormat="1" x14ac:dyDescent="0.3">
      <c r="A15" s="198"/>
      <c r="B15" s="105" t="s">
        <v>803</v>
      </c>
      <c r="C15" s="51" t="str">
        <f>VLOOKUP(B15,Таблица25[],IF($B$1="RUS",2,3),FALSE)</f>
        <v>Т+ Акции ПИР (расч. в USD)</v>
      </c>
      <c r="D15" s="105" t="s">
        <v>803</v>
      </c>
      <c r="E15" s="51" t="str">
        <f>VLOOKUP(D15,Таблица25[],IF($B$1="RUS",2,3),FALSE)</f>
        <v>Т+ Акции ПИР (расч. в USD)</v>
      </c>
      <c r="F15" s="98"/>
      <c r="G15" s="52"/>
      <c r="H15" s="53" t="s">
        <v>700</v>
      </c>
      <c r="I15" s="52" t="str">
        <f>VLOOKUP(H15,Таблица25[],IF($B$1="RUS",2,3),FALSE)</f>
        <v>Т+ Облигации ПИР (расч.в CNY)</v>
      </c>
      <c r="J15" s="98"/>
      <c r="K15" s="97"/>
      <c r="L15" s="98"/>
      <c r="M15" s="51"/>
    </row>
    <row r="16" spans="1:13" s="94" customFormat="1" x14ac:dyDescent="0.3">
      <c r="A16" s="198"/>
      <c r="B16" s="105" t="s">
        <v>812</v>
      </c>
      <c r="C16" s="51" t="str">
        <f>VLOOKUP(B16,Таблица25[],IF($B$1="RUS",2,3),FALSE)</f>
        <v>Т+ Акции ПИР (расч. в EUR)</v>
      </c>
      <c r="D16" s="105" t="s">
        <v>812</v>
      </c>
      <c r="E16" s="51" t="str">
        <f>VLOOKUP(D16,Таблица25[],IF($B$1="RUS",2,3),FALSE)</f>
        <v>Т+ Акции ПИР (расч. в EUR)</v>
      </c>
      <c r="F16" s="98"/>
      <c r="G16" s="52"/>
      <c r="H16" s="53" t="s">
        <v>729</v>
      </c>
      <c r="I16" s="52" t="str">
        <f>VLOOKUP(H16,Таблица25[],IF($B$1="RUS",2,3),FALSE)</f>
        <v>Т+ Облигации Д</v>
      </c>
      <c r="J16" s="98"/>
      <c r="K16" s="97"/>
      <c r="L16" s="98"/>
      <c r="M16" s="51"/>
    </row>
    <row r="17" spans="1:13" s="94" customFormat="1" x14ac:dyDescent="0.3">
      <c r="A17" s="198"/>
      <c r="B17" s="105"/>
      <c r="C17" s="51"/>
      <c r="D17" s="105"/>
      <c r="E17" s="52"/>
      <c r="F17" s="98"/>
      <c r="G17" s="52"/>
      <c r="H17" s="53" t="s">
        <v>731</v>
      </c>
      <c r="I17" s="52" t="str">
        <f>VLOOKUP(H17,Таблица25[],IF($B$1="RUS",2,3),FALSE)</f>
        <v>Т+ Облигации Д (расч. в USD)</v>
      </c>
      <c r="J17" s="98"/>
      <c r="K17" s="97"/>
      <c r="L17" s="98"/>
      <c r="M17" s="51"/>
    </row>
    <row r="18" spans="1:13" s="94" customFormat="1" x14ac:dyDescent="0.3">
      <c r="A18" s="198"/>
      <c r="B18" s="105"/>
      <c r="C18" s="51"/>
      <c r="D18" s="105"/>
      <c r="E18" s="52"/>
      <c r="F18" s="98"/>
      <c r="G18" s="52"/>
      <c r="H18" s="53" t="s">
        <v>733</v>
      </c>
      <c r="I18" s="52" t="str">
        <f>VLOOKUP(H18,Таблица25[],IF($B$1="RUS",2,3),FALSE)</f>
        <v>Т+ Облигации Д (расч. в EUR)</v>
      </c>
      <c r="J18" s="98"/>
      <c r="K18" s="97"/>
      <c r="L18" s="98"/>
      <c r="M18" s="51"/>
    </row>
    <row r="19" spans="1:13" s="94" customFormat="1" x14ac:dyDescent="0.3">
      <c r="A19" s="198"/>
      <c r="B19" s="105" t="s">
        <v>556</v>
      </c>
      <c r="C19" s="51" t="str">
        <f>VLOOKUP(B19,Таблица25[],IF($B$1="RUS",2,3),FALSE)</f>
        <v>Урегулирование с ЦК внебирж.</v>
      </c>
      <c r="D19" s="105" t="s">
        <v>556</v>
      </c>
      <c r="E19" s="51" t="str">
        <f>VLOOKUP(D19,Таблица25[],IF($B$1="RUS",2,3),FALSE)</f>
        <v>Урегулирование с ЦК внебирж.</v>
      </c>
      <c r="F19" s="105" t="s">
        <v>556</v>
      </c>
      <c r="G19" s="51" t="str">
        <f>VLOOKUP(F19,Таблица25[],IF($B$1="RUS",2,3),FALSE)</f>
        <v>Урегулирование с ЦК внебирж.</v>
      </c>
      <c r="H19" s="53" t="s">
        <v>556</v>
      </c>
      <c r="I19" s="51" t="str">
        <f>VLOOKUP(H19,Таблица25[],IF($B$1="RUS",2,3),FALSE)</f>
        <v>Урегулирование с ЦК внебирж.</v>
      </c>
      <c r="J19" s="98"/>
      <c r="K19" s="97"/>
      <c r="L19" s="105" t="s">
        <v>556</v>
      </c>
      <c r="M19" s="51" t="str">
        <f>VLOOKUP(L19,Таблица25[],IF($B$1="RUS",2,3),FALSE)</f>
        <v>Урегулирование с ЦК внебирж.</v>
      </c>
    </row>
    <row r="20" spans="1:13" s="94" customFormat="1" x14ac:dyDescent="0.3">
      <c r="A20" s="198"/>
      <c r="B20" s="105" t="s">
        <v>550</v>
      </c>
      <c r="C20" s="51" t="str">
        <f>VLOOKUP(B20,Таблица25[],IF($B$1="RUS",2,3),FALSE)</f>
        <v>Урегулирование с ЦК орг. торги</v>
      </c>
      <c r="D20" s="105" t="s">
        <v>550</v>
      </c>
      <c r="E20" s="52" t="str">
        <f>VLOOKUP(D20,Таблица25[],IF($B$1="RUS",2,3),FALSE)</f>
        <v>Урегулирование с ЦК орг. торги</v>
      </c>
      <c r="F20" s="105" t="s">
        <v>550</v>
      </c>
      <c r="G20" s="52" t="str">
        <f>VLOOKUP(F20,Таблица25[],IF($B$1="RUS",2,3),FALSE)</f>
        <v>Урегулирование с ЦК орг. торги</v>
      </c>
      <c r="H20" s="105" t="s">
        <v>550</v>
      </c>
      <c r="I20" s="52" t="str">
        <f>VLOOKUP(H20,Таблица25[],IF($B$1="RUS",2,3),FALSE)</f>
        <v>Урегулирование с ЦК орг. торги</v>
      </c>
      <c r="J20" s="98"/>
      <c r="K20" s="97"/>
      <c r="L20" s="105" t="s">
        <v>550</v>
      </c>
      <c r="M20" s="52" t="str">
        <f>VLOOKUP(L20,Таблица25[],IF($B$1="RUS",2,3),FALSE)</f>
        <v>Урегулирование с ЦК орг. торги</v>
      </c>
    </row>
    <row r="21" spans="1:13" ht="15" thickBot="1" x14ac:dyDescent="0.35">
      <c r="A21" s="194"/>
      <c r="B21" s="54" t="s">
        <v>128</v>
      </c>
      <c r="C21" s="55" t="str">
        <f>VLOOKUP(B21,Таблица25[],IF($B$1="RUS",2,3),FALSE)</f>
        <v>Т+ Неполные лоты</v>
      </c>
      <c r="D21" s="54" t="s">
        <v>128</v>
      </c>
      <c r="E21" s="56" t="str">
        <f>VLOOKUP(D21,Таблица25[],IF($B$1="RUS",2,3),FALSE)</f>
        <v>Т+ Неполные лоты</v>
      </c>
      <c r="F21" s="57"/>
      <c r="G21" s="56"/>
      <c r="H21" s="57"/>
      <c r="I21" s="56"/>
      <c r="J21" s="57"/>
      <c r="K21" s="55"/>
      <c r="L21" s="57"/>
      <c r="M21" s="55"/>
    </row>
    <row r="22" spans="1:13" x14ac:dyDescent="0.3">
      <c r="A22" s="192" t="str">
        <f>"FOND"&amp;" "&amp;VLOOKUP("FOND",Таблица16[],IF($B$1="RUS",2,3),FALSE)</f>
        <v>FOND Фондовый рынок</v>
      </c>
      <c r="B22" s="45"/>
      <c r="C22" s="49"/>
      <c r="D22" s="47"/>
      <c r="E22" s="58"/>
      <c r="F22" s="47"/>
      <c r="G22" s="58"/>
      <c r="H22" s="45"/>
      <c r="I22" s="58"/>
      <c r="J22" s="45"/>
      <c r="K22" s="49"/>
      <c r="L22" s="45" t="s">
        <v>284</v>
      </c>
      <c r="M22" s="49" t="str">
        <f>VLOOKUP(L22,Таблица25[],IF($B$1="RUS",2,3),FALSE)</f>
        <v>Т0 ETC</v>
      </c>
    </row>
    <row r="23" spans="1:13" x14ac:dyDescent="0.3">
      <c r="A23" s="193"/>
      <c r="B23" s="50"/>
      <c r="C23" s="51"/>
      <c r="D23" s="53"/>
      <c r="E23" s="52"/>
      <c r="F23" s="47" t="s">
        <v>461</v>
      </c>
      <c r="G23" s="58" t="str">
        <f>VLOOKUP(F23,Таблица25[],IF($B$1="RUS",2,3),FALSE)</f>
        <v>Т0 ETF (расч. в USD)</v>
      </c>
      <c r="H23" s="50"/>
      <c r="I23" s="52"/>
      <c r="J23" s="50"/>
      <c r="K23" s="51"/>
      <c r="L23" s="50"/>
      <c r="M23" s="51"/>
    </row>
    <row r="24" spans="1:13" x14ac:dyDescent="0.3">
      <c r="A24" s="193"/>
      <c r="B24" s="50"/>
      <c r="C24" s="51"/>
      <c r="D24" s="53"/>
      <c r="E24" s="52"/>
      <c r="F24" s="53" t="s">
        <v>596</v>
      </c>
      <c r="G24" s="58" t="str">
        <f>VLOOKUP(F24,Таблица25[],IF($B$1="RUS",2,3),FALSE)</f>
        <v>Т0 ETF (расч. в EUR)</v>
      </c>
      <c r="H24" s="50"/>
      <c r="I24" s="52"/>
      <c r="J24" s="50"/>
      <c r="K24" s="51"/>
      <c r="L24" s="50"/>
      <c r="M24" s="51"/>
    </row>
    <row r="25" spans="1:13" x14ac:dyDescent="0.3">
      <c r="A25" s="193"/>
      <c r="B25" s="50"/>
      <c r="C25" s="51"/>
      <c r="D25" s="53"/>
      <c r="E25" s="52"/>
      <c r="F25" s="53"/>
      <c r="G25" s="52"/>
      <c r="H25" s="53"/>
      <c r="I25" s="52"/>
      <c r="J25" s="53"/>
      <c r="K25" s="51"/>
      <c r="L25" s="53"/>
      <c r="M25" s="51"/>
    </row>
    <row r="26" spans="1:13" x14ac:dyDescent="0.3">
      <c r="A26" s="193"/>
      <c r="B26" s="50" t="s">
        <v>183</v>
      </c>
      <c r="C26" s="51" t="str">
        <f>VLOOKUP(B26,Таблица25[],IF($B$1="RUS",2,3),FALSE)</f>
        <v>Выкуп: Аукцион</v>
      </c>
      <c r="D26" s="50"/>
      <c r="E26" s="52"/>
      <c r="F26" s="50"/>
      <c r="G26" s="52"/>
      <c r="H26" s="50" t="s">
        <v>183</v>
      </c>
      <c r="I26" s="52" t="str">
        <f>VLOOKUP(H26,Таблица25[],IF($B$1="RUS",2,3),FALSE)</f>
        <v>Выкуп: Аукцион</v>
      </c>
      <c r="J26" s="59"/>
      <c r="K26" s="51"/>
      <c r="L26" s="59"/>
      <c r="M26" s="51"/>
    </row>
    <row r="27" spans="1:13" s="94" customFormat="1" x14ac:dyDescent="0.3">
      <c r="A27" s="198"/>
      <c r="B27" s="105" t="s">
        <v>179</v>
      </c>
      <c r="C27" s="51" t="str">
        <f>VLOOKUP(B27,Таблица25[],IF($B$1="RUS",2,3),FALSE)</f>
        <v>Аукцион</v>
      </c>
      <c r="D27" s="105"/>
      <c r="E27" s="99"/>
      <c r="F27" s="105"/>
      <c r="G27" s="99"/>
      <c r="H27" s="50" t="s">
        <v>179</v>
      </c>
      <c r="I27" s="52" t="str">
        <f>VLOOKUP(H27,Таблица25[],IF($B$1="RUS",2,3),FALSE)</f>
        <v>Аукцион</v>
      </c>
      <c r="J27" s="96"/>
      <c r="K27" s="97"/>
      <c r="L27" s="96"/>
      <c r="M27" s="97"/>
    </row>
    <row r="28" spans="1:13" ht="15" thickBot="1" x14ac:dyDescent="0.35">
      <c r="A28" s="194"/>
      <c r="B28" s="60"/>
      <c r="C28" s="55"/>
      <c r="D28" s="60"/>
      <c r="E28" s="56"/>
      <c r="F28" s="60"/>
      <c r="G28" s="56"/>
      <c r="H28" s="60" t="s">
        <v>750</v>
      </c>
      <c r="I28" s="56" t="str">
        <f>VLOOKUP(H28,Таблица25[],IF($B$1="RUS",2,3),FALSE)</f>
        <v>Аукцион: адресные заявки</v>
      </c>
      <c r="J28" s="54"/>
      <c r="K28" s="55"/>
      <c r="L28" s="54"/>
      <c r="M28" s="55"/>
    </row>
    <row r="29" spans="1:13" x14ac:dyDescent="0.3">
      <c r="A29" s="192" t="str">
        <f>"RPST"&amp;" "&amp;VLOOKUP("RPST",Таблица16[],IF($B$1="RUS",2,3),FALSE)</f>
        <v>RPST РПС с ЦК</v>
      </c>
      <c r="B29" s="61" t="s">
        <v>132</v>
      </c>
      <c r="C29" s="49" t="str">
        <f>VLOOKUP(B29,Таблица25[],IF($B$1="RUS",2,3),FALSE)</f>
        <v>РПС с ЦК: Акции и ДР</v>
      </c>
      <c r="D29" s="47" t="s">
        <v>133</v>
      </c>
      <c r="E29" s="58" t="str">
        <f>VLOOKUP(D29,Таблица25[],IF($B$1="RUS",2,3),FALSE)</f>
        <v>РПС с ЦК: Паи</v>
      </c>
      <c r="F29" s="47" t="s">
        <v>134</v>
      </c>
      <c r="G29" s="58" t="str">
        <f>VLOOKUP(F29,Таблица25[],IF($B$1="RUS",2,3),FALSE)</f>
        <v>РПС с ЦК: ETF</v>
      </c>
      <c r="H29" s="61" t="s">
        <v>135</v>
      </c>
      <c r="I29" s="58" t="str">
        <f>VLOOKUP(H29,Таблица25[],IF($B$1="RUS",2,3),FALSE)</f>
        <v>РПС с ЦК: Облигации</v>
      </c>
      <c r="J29" s="61"/>
      <c r="K29" s="49"/>
      <c r="L29" s="61" t="s">
        <v>285</v>
      </c>
      <c r="M29" s="49" t="str">
        <f>VLOOKUP(L29,Таблица25[],IF($B$1="RUS",2,3),FALSE)</f>
        <v>РПС с ЦК:ETC</v>
      </c>
    </row>
    <row r="30" spans="1:13" x14ac:dyDescent="0.3">
      <c r="A30" s="193"/>
      <c r="B30" s="59" t="s">
        <v>244</v>
      </c>
      <c r="C30" s="51" t="str">
        <f>VLOOKUP(B30,Таблица25[],IF($B$1="RUS",2,3),FALSE)</f>
        <v>РПС с ЦК: Ин.Акции и ДР (USD)</v>
      </c>
      <c r="D30" s="105" t="s">
        <v>788</v>
      </c>
      <c r="E30" s="51" t="str">
        <f>VLOOKUP(D30,Таблица25[],IF($B$1="RUS",2,3),FALSE)</f>
        <v>РПС с ЦК: Паи (расч. в USD)</v>
      </c>
      <c r="F30" s="59" t="s">
        <v>245</v>
      </c>
      <c r="G30" s="52" t="str">
        <f>VLOOKUP(F30,Таблица25[],IF($B$1="RUS",2,3),FALSE)</f>
        <v>РПС с ЦК: ETF (расч. в USD)</v>
      </c>
      <c r="H30" s="59" t="s">
        <v>246</v>
      </c>
      <c r="I30" s="52" t="str">
        <f>VLOOKUP(H30,Таблица25[],IF($B$1="RUS",2,3),FALSE)</f>
        <v>РПС с ЦК: Облигации (расч. в USD)</v>
      </c>
      <c r="J30" s="59"/>
      <c r="K30" s="51"/>
      <c r="L30" s="59"/>
      <c r="M30" s="51"/>
    </row>
    <row r="31" spans="1:13" s="94" customFormat="1" x14ac:dyDescent="0.3">
      <c r="A31" s="193"/>
      <c r="B31" s="59" t="s">
        <v>581</v>
      </c>
      <c r="C31" s="51" t="str">
        <f>VLOOKUP(B31,Таблица25[],IF($B$1="RUS",2,3),FALSE)</f>
        <v>РПС с ЦК: Акции и ДР (расч. в EUR)</v>
      </c>
      <c r="D31" s="105" t="s">
        <v>797</v>
      </c>
      <c r="E31" s="51" t="str">
        <f>VLOOKUP(D31,Таблица25[],IF($B$1="RUS",2,3),FALSE)</f>
        <v>РПС с ЦК: Паи (расч. в EUR)</v>
      </c>
      <c r="F31" s="59" t="s">
        <v>590</v>
      </c>
      <c r="G31" s="52" t="str">
        <f>VLOOKUP(F31,Таблица25[],IF($B$1="RUS",2,3),FALSE)</f>
        <v>РПС с ЦК: ETF (расч. в EUR)</v>
      </c>
      <c r="H31" s="59" t="s">
        <v>725</v>
      </c>
      <c r="I31" s="52" t="str">
        <f>VLOOKUP(H31,Таблица25[],IF($B$1="RUS",2,3),FALSE)</f>
        <v>РПС с ЦК: Облигации (расч.EUR)</v>
      </c>
      <c r="J31" s="59"/>
      <c r="K31" s="51"/>
      <c r="L31" s="59"/>
      <c r="M31" s="51"/>
    </row>
    <row r="32" spans="1:13" s="94" customFormat="1" x14ac:dyDescent="0.3">
      <c r="A32" s="198"/>
      <c r="B32" s="96"/>
      <c r="C32" s="51"/>
      <c r="D32" s="96" t="s">
        <v>884</v>
      </c>
      <c r="E32" s="51" t="str">
        <f>VLOOKUP(D32,Таблица25[],IF($B$1="RUS",2,3),FALSE)</f>
        <v>РПС с ЦК: Паи (расч. в CNY)</v>
      </c>
      <c r="F32" s="96" t="s">
        <v>884</v>
      </c>
      <c r="G32" s="51" t="str">
        <f>VLOOKUP(F32,Таблица25[],IF($B$1="RUS",2,3),FALSE)</f>
        <v>РПС с ЦК: Паи (расч. в CNY)</v>
      </c>
      <c r="H32" s="96"/>
      <c r="I32" s="52"/>
      <c r="J32" s="96"/>
      <c r="K32" s="97"/>
      <c r="L32" s="96"/>
      <c r="M32" s="97"/>
    </row>
    <row r="33" spans="1:13" s="94" customFormat="1" x14ac:dyDescent="0.3">
      <c r="A33" s="198"/>
      <c r="B33" s="96"/>
      <c r="C33" s="51"/>
      <c r="D33" s="96"/>
      <c r="E33" s="52"/>
      <c r="F33" s="96"/>
      <c r="G33" s="52"/>
      <c r="H33" s="177" t="s">
        <v>849</v>
      </c>
      <c r="I33" s="176" t="s">
        <v>851</v>
      </c>
      <c r="J33" s="96"/>
      <c r="K33" s="97"/>
      <c r="L33" s="96"/>
      <c r="M33" s="97"/>
    </row>
    <row r="34" spans="1:13" s="94" customFormat="1" x14ac:dyDescent="0.3">
      <c r="A34" s="198"/>
      <c r="B34" s="175" t="s">
        <v>889</v>
      </c>
      <c r="C34" s="174" t="str">
        <f>VLOOKUP(B34,Таблица25[],IF($B$1="RUS",2,3),FALSE)</f>
        <v>OTC: РПС с ЦК Акции</v>
      </c>
      <c r="D34" s="96"/>
      <c r="E34" s="52"/>
      <c r="F34" s="96"/>
      <c r="G34" s="52"/>
      <c r="H34" s="177" t="s">
        <v>850</v>
      </c>
      <c r="I34" s="176" t="s">
        <v>852</v>
      </c>
      <c r="J34" s="96"/>
      <c r="K34" s="97"/>
      <c r="L34" s="96"/>
      <c r="M34" s="97"/>
    </row>
    <row r="35" spans="1:13" s="94" customFormat="1" x14ac:dyDescent="0.3">
      <c r="A35" s="198"/>
      <c r="B35" s="96"/>
      <c r="C35" s="51"/>
      <c r="D35" s="96"/>
      <c r="E35" s="52"/>
      <c r="F35" s="96"/>
      <c r="G35" s="52"/>
      <c r="H35" s="177" t="s">
        <v>874</v>
      </c>
      <c r="I35" s="176" t="s">
        <v>875</v>
      </c>
      <c r="J35" s="96"/>
      <c r="K35" s="97"/>
      <c r="L35" s="96"/>
      <c r="M35" s="97"/>
    </row>
    <row r="36" spans="1:13" s="94" customFormat="1" x14ac:dyDescent="0.3">
      <c r="A36" s="198"/>
      <c r="B36" s="96"/>
      <c r="C36" s="51"/>
      <c r="D36" s="96"/>
      <c r="E36" s="52"/>
      <c r="F36" s="96"/>
      <c r="G36" s="99"/>
      <c r="H36" s="178" t="s">
        <v>897</v>
      </c>
      <c r="I36" s="176" t="s">
        <v>900</v>
      </c>
      <c r="J36" s="96"/>
      <c r="K36" s="97"/>
      <c r="L36" s="96"/>
      <c r="M36" s="97"/>
    </row>
    <row r="37" spans="1:13" s="94" customFormat="1" x14ac:dyDescent="0.3">
      <c r="A37" s="198"/>
      <c r="B37" s="96"/>
      <c r="C37" s="51"/>
      <c r="D37" s="96"/>
      <c r="E37" s="52"/>
      <c r="F37" s="96"/>
      <c r="G37" s="99"/>
      <c r="H37" s="178" t="s">
        <v>898</v>
      </c>
      <c r="I37" s="176" t="s">
        <v>901</v>
      </c>
      <c r="J37" s="96"/>
      <c r="K37" s="97"/>
      <c r="L37" s="96"/>
      <c r="M37" s="97"/>
    </row>
    <row r="38" spans="1:13" s="94" customFormat="1" x14ac:dyDescent="0.3">
      <c r="A38" s="198"/>
      <c r="B38" s="96"/>
      <c r="C38" s="51"/>
      <c r="D38" s="96"/>
      <c r="E38" s="52"/>
      <c r="F38" s="96"/>
      <c r="G38" s="99"/>
      <c r="H38" s="179" t="s">
        <v>899</v>
      </c>
      <c r="I38" s="176" t="s">
        <v>902</v>
      </c>
      <c r="J38" s="96"/>
      <c r="K38" s="97"/>
      <c r="L38" s="96"/>
      <c r="M38" s="97"/>
    </row>
    <row r="39" spans="1:13" s="94" customFormat="1" x14ac:dyDescent="0.3">
      <c r="A39" s="198"/>
      <c r="B39" s="98" t="s">
        <v>715</v>
      </c>
      <c r="C39" s="51" t="str">
        <f>VLOOKUP(B39,Таблица25[],IF($B$1="RUS",2,3),FALSE)</f>
        <v xml:space="preserve">РПС с ЦК Акции ПИР </v>
      </c>
      <c r="D39" s="98" t="s">
        <v>715</v>
      </c>
      <c r="E39" s="51" t="str">
        <f>VLOOKUP(D39,Таблица25[],IF($B$1="RUS",2,3),FALSE)</f>
        <v xml:space="preserve">РПС с ЦК Акции ПИР </v>
      </c>
      <c r="F39" s="98"/>
      <c r="G39" s="99"/>
      <c r="H39" s="59" t="s">
        <v>679</v>
      </c>
      <c r="I39" s="52" t="str">
        <f>VLOOKUP(H39,Таблица25[],IF($B$1="RUS",2,3),FALSE)</f>
        <v xml:space="preserve">РПС с ЦК Облигации ПИР </v>
      </c>
      <c r="J39" s="96"/>
      <c r="K39" s="97"/>
      <c r="L39" s="96"/>
      <c r="M39" s="97"/>
    </row>
    <row r="40" spans="1:13" s="94" customFormat="1" x14ac:dyDescent="0.3">
      <c r="A40" s="198"/>
      <c r="B40" s="98"/>
      <c r="C40" s="51"/>
      <c r="D40" s="98"/>
      <c r="E40" s="99"/>
      <c r="F40" s="98"/>
      <c r="G40" s="99"/>
      <c r="H40" s="98" t="s">
        <v>688</v>
      </c>
      <c r="I40" s="52" t="str">
        <f>VLOOKUP(H40,Таблица25[],IF($B$1="RUS",2,3),FALSE)</f>
        <v>РПС с ЦК Облигации ПИР (расч.в USD)</v>
      </c>
      <c r="J40" s="96"/>
      <c r="K40" s="97"/>
      <c r="L40" s="96"/>
      <c r="M40" s="97"/>
    </row>
    <row r="41" spans="1:13" s="94" customFormat="1" x14ac:dyDescent="0.3">
      <c r="A41" s="198"/>
      <c r="B41" s="105" t="s">
        <v>809</v>
      </c>
      <c r="C41" s="51" t="str">
        <f>VLOOKUP(B41,Таблица25[],IF($B$1="RUS",2,3),FALSE)</f>
        <v>РПС с ЦК Акции ПИР (USD)</v>
      </c>
      <c r="D41" s="105" t="s">
        <v>809</v>
      </c>
      <c r="E41" s="51" t="str">
        <f>VLOOKUP(D41,Таблица25[],IF($B$1="RUS",2,3),FALSE)</f>
        <v>РПС с ЦК Акции ПИР (USD)</v>
      </c>
      <c r="F41" s="98"/>
      <c r="G41" s="99"/>
      <c r="H41" s="98" t="s">
        <v>697</v>
      </c>
      <c r="I41" s="52" t="str">
        <f>VLOOKUP(H41,Таблица25[],IF($B$1="RUS",2,3),FALSE)</f>
        <v>РПС с ЦК Облигации ПИР (расч.в EUR)</v>
      </c>
      <c r="J41" s="96"/>
      <c r="K41" s="97"/>
      <c r="L41" s="96"/>
      <c r="M41" s="97"/>
    </row>
    <row r="42" spans="1:13" s="94" customFormat="1" x14ac:dyDescent="0.3">
      <c r="A42" s="198"/>
      <c r="B42" s="105" t="s">
        <v>818</v>
      </c>
      <c r="C42" s="51" t="str">
        <f>VLOOKUP(B42,Таблица25[],IF($B$1="RUS",2,3),FALSE)</f>
        <v>РПС с ЦК Акции ПИР (EUR)</v>
      </c>
      <c r="D42" s="105" t="s">
        <v>818</v>
      </c>
      <c r="E42" s="51" t="str">
        <f>VLOOKUP(D42,Таблица25[],IF($B$1="RUS",2,3),FALSE)</f>
        <v>РПС с ЦК Акции ПИР (EUR)</v>
      </c>
      <c r="F42" s="98"/>
      <c r="G42" s="99"/>
      <c r="H42" s="98" t="s">
        <v>706</v>
      </c>
      <c r="I42" s="52" t="str">
        <f>VLOOKUP(H42,Таблица25[],IF($B$1="RUS",2,3),FALSE)</f>
        <v>РПС с ЦК Облигации ПИР (расч.в CNY)</v>
      </c>
      <c r="J42" s="96"/>
      <c r="K42" s="97"/>
      <c r="L42" s="96"/>
      <c r="M42" s="97"/>
    </row>
    <row r="43" spans="1:13" s="94" customFormat="1" x14ac:dyDescent="0.3">
      <c r="A43" s="198"/>
      <c r="B43" s="98"/>
      <c r="C43" s="51"/>
      <c r="D43" s="98" t="s">
        <v>837</v>
      </c>
      <c r="E43" s="51" t="str">
        <f>VLOOKUP(D43,Таблица25[],IF($B$1="RUS",2,3),FALSE)</f>
        <v>РПС с ЦК: Ин.Акции ПИР (USD)</v>
      </c>
      <c r="F43" s="98"/>
      <c r="G43" s="99"/>
      <c r="H43" s="98" t="s">
        <v>735</v>
      </c>
      <c r="I43" s="52" t="str">
        <f>VLOOKUP(H43,Таблица25[],IF($B$1="RUS",2,3),FALSE)</f>
        <v>РПС с ЦК: Д Облигации</v>
      </c>
      <c r="J43" s="96"/>
      <c r="K43" s="97"/>
      <c r="L43" s="96"/>
      <c r="M43" s="97"/>
    </row>
    <row r="44" spans="1:13" s="94" customFormat="1" x14ac:dyDescent="0.3">
      <c r="A44" s="198"/>
      <c r="B44" s="98"/>
      <c r="C44" s="97"/>
      <c r="D44" s="98"/>
      <c r="E44" s="99"/>
      <c r="F44" s="98"/>
      <c r="G44" s="99"/>
      <c r="H44" s="98" t="s">
        <v>737</v>
      </c>
      <c r="I44" s="52" t="str">
        <f>VLOOKUP(H44,Таблица25[],IF($B$1="RUS",2,3),FALSE)</f>
        <v>РПС с ЦК: Д Облигации (расч.EUR)</v>
      </c>
      <c r="J44" s="96"/>
      <c r="K44" s="97"/>
      <c r="L44" s="96"/>
      <c r="M44" s="97"/>
    </row>
    <row r="45" spans="1:13" s="94" customFormat="1" x14ac:dyDescent="0.3">
      <c r="A45" s="198"/>
      <c r="B45" s="98"/>
      <c r="C45" s="97"/>
      <c r="D45" s="96"/>
      <c r="E45" s="99"/>
      <c r="F45" s="98"/>
      <c r="G45" s="99"/>
      <c r="H45" s="96" t="s">
        <v>739</v>
      </c>
      <c r="I45" s="52" t="str">
        <f>VLOOKUP(H45,Таблица25[],IF($B$1="RUS",2,3),FALSE)</f>
        <v>РПС с ЦК: Д Облигации (расч.USD)</v>
      </c>
      <c r="J45" s="96"/>
      <c r="K45" s="97"/>
      <c r="L45" s="96"/>
      <c r="M45" s="97"/>
    </row>
    <row r="46" spans="1:13" ht="15" thickBot="1" x14ac:dyDescent="0.35">
      <c r="A46" s="194"/>
      <c r="B46" s="62" t="s">
        <v>174</v>
      </c>
      <c r="C46" s="55" t="str">
        <f>VLOOKUP(B46,Таблица25[],IF($B$1="RUS",2,3),FALSE)</f>
        <v>Поставка по СК (акции)</v>
      </c>
      <c r="D46" s="57"/>
      <c r="E46" s="56"/>
      <c r="F46" s="57"/>
      <c r="G46" s="56"/>
      <c r="H46" s="62" t="s">
        <v>279</v>
      </c>
      <c r="I46" s="56" t="str">
        <f>VLOOKUP(H46,Таблица25[],IF($B$1="RUS",2,3),FALSE)</f>
        <v>Поставка по СК (облигации)</v>
      </c>
      <c r="J46" s="60"/>
      <c r="K46" s="55"/>
      <c r="L46" s="60"/>
      <c r="M46" s="55"/>
    </row>
    <row r="47" spans="1:13" x14ac:dyDescent="0.3">
      <c r="A47" s="192" t="str">
        <f>"RPS"&amp;" "&amp;VLOOKUP("RPS",Таблица16[],IF($B$1="RUS",2,3),FALSE)</f>
        <v>RPS Рынок РПС и РЕПО</v>
      </c>
      <c r="B47" s="47" t="s">
        <v>156</v>
      </c>
      <c r="C47" s="49" t="str">
        <f>VLOOKUP(B47,Таблица25[],IF($B$1="RUS",2,3),FALSE)</f>
        <v>РПС : Акции</v>
      </c>
      <c r="D47" s="47" t="s">
        <v>157</v>
      </c>
      <c r="E47" s="58" t="str">
        <f>VLOOKUP(D47,Таблица25[],IF($B$1="RUS",2,3),FALSE)</f>
        <v>РПС: Паи</v>
      </c>
      <c r="F47" s="47" t="s">
        <v>158</v>
      </c>
      <c r="G47" s="58" t="str">
        <f>VLOOKUP(F47,Таблица25[],IF($B$1="RUS",2,3),FALSE)</f>
        <v>РПС: ETF</v>
      </c>
      <c r="H47" s="47" t="s">
        <v>159</v>
      </c>
      <c r="I47" s="58" t="str">
        <f>VLOOKUP(H47,Таблица25[],IF($B$1="RUS",2,3),FALSE)</f>
        <v>РПС : Облигации</v>
      </c>
      <c r="J47" s="61"/>
      <c r="K47" s="49"/>
      <c r="L47" s="61" t="s">
        <v>286</v>
      </c>
      <c r="M47" s="49" t="str">
        <f>VLOOKUP(L47,Таблица25[],IF($B$1="RUS",2,3),FALSE)</f>
        <v>РПС: ETC</v>
      </c>
    </row>
    <row r="48" spans="1:13" x14ac:dyDescent="0.3">
      <c r="A48" s="193"/>
      <c r="B48" s="59"/>
      <c r="C48" s="49"/>
      <c r="D48" s="105" t="s">
        <v>791</v>
      </c>
      <c r="E48" s="51" t="str">
        <f>VLOOKUP(D48,Таблица25[],IF($B$1="RUS",2,3),FALSE)</f>
        <v>РПС: ПАИ (расч. в USD)</v>
      </c>
      <c r="F48" s="53"/>
      <c r="G48" s="52"/>
      <c r="H48" s="59" t="s">
        <v>173</v>
      </c>
      <c r="I48" s="52" t="str">
        <f>VLOOKUP(H48,Таблица25[],IF($B$1="RUS",2,3),FALSE)</f>
        <v>Облигации Д - РПС</v>
      </c>
      <c r="J48" s="53"/>
      <c r="K48" s="51"/>
      <c r="L48" s="53"/>
      <c r="M48" s="51"/>
    </row>
    <row r="49" spans="1:13" x14ac:dyDescent="0.3">
      <c r="A49" s="193"/>
      <c r="B49" s="53"/>
      <c r="C49" s="51"/>
      <c r="D49" s="105" t="s">
        <v>800</v>
      </c>
      <c r="E49" s="51" t="str">
        <f>VLOOKUP(D49,Таблица25[],IF($B$1="RUS",2,3),FALSE)</f>
        <v>РПС: ПАИ (расч. в EUR)</v>
      </c>
      <c r="F49" s="53"/>
      <c r="G49" s="52"/>
      <c r="H49" s="59" t="s">
        <v>741</v>
      </c>
      <c r="I49" s="52" t="str">
        <f>VLOOKUP(H49,Таблица25[],IF($B$1="RUS",2,3),FALSE)</f>
        <v>Облигации Д – РПС (расч.в EUR)</v>
      </c>
      <c r="J49" s="53"/>
      <c r="K49" s="51"/>
      <c r="L49" s="53"/>
      <c r="M49" s="51"/>
    </row>
    <row r="50" spans="1:13" s="94" customFormat="1" x14ac:dyDescent="0.3">
      <c r="A50" s="193"/>
      <c r="B50" s="53"/>
      <c r="C50" s="51"/>
      <c r="D50" s="53" t="s">
        <v>885</v>
      </c>
      <c r="E50" s="51" t="str">
        <f>VLOOKUP(D50,Таблица25[],IF($B$1="RUS",2,3),FALSE)</f>
        <v>РПС: ПАИ (расч. в CNY)</v>
      </c>
      <c r="F50" s="53"/>
      <c r="G50" s="51"/>
      <c r="H50" s="59" t="s">
        <v>743</v>
      </c>
      <c r="I50" s="52" t="str">
        <f>VLOOKUP(H50,Таблица25[],IF($B$1="RUS",2,3),FALSE)</f>
        <v>Облигации Д - РПС (расч.в USD)</v>
      </c>
      <c r="J50" s="53"/>
      <c r="K50" s="51"/>
      <c r="L50" s="53"/>
      <c r="M50" s="51"/>
    </row>
    <row r="51" spans="1:13" x14ac:dyDescent="0.3">
      <c r="A51" s="193"/>
      <c r="B51" s="50" t="s">
        <v>248</v>
      </c>
      <c r="C51" s="51" t="str">
        <f>VLOOKUP(B51,Таблица25[],IF($B$1="RUS",2,3),FALSE)</f>
        <v>РПС: Ин.Акции (USD)</v>
      </c>
      <c r="D51" s="50"/>
      <c r="E51" s="52"/>
      <c r="F51" s="50" t="s">
        <v>249</v>
      </c>
      <c r="G51" s="52" t="str">
        <f>VLOOKUP(F51,Таблица25[],IF($B$1="RUS",2,3),FALSE)</f>
        <v>РПС: ETF (расч. в USD)</v>
      </c>
      <c r="H51" s="50" t="s">
        <v>161</v>
      </c>
      <c r="I51" s="52" t="str">
        <f>VLOOKUP(H51,Таблица25[],IF($B$1="RUS",2,3),FALSE)</f>
        <v>РПС:Облигации (расч.в USD)</v>
      </c>
      <c r="J51" s="59"/>
      <c r="K51" s="51"/>
      <c r="L51" s="59"/>
      <c r="M51" s="51"/>
    </row>
    <row r="52" spans="1:13" x14ac:dyDescent="0.3">
      <c r="A52" s="193"/>
      <c r="B52" s="53" t="s">
        <v>584</v>
      </c>
      <c r="C52" s="51" t="str">
        <f>VLOOKUP(B52,Таблица25[],IF($B$1="RUS",2,3),FALSE)</f>
        <v>РПС: Акции и ДР (расч. в EUR)</v>
      </c>
      <c r="D52" s="53"/>
      <c r="E52" s="52"/>
      <c r="F52" s="53" t="s">
        <v>593</v>
      </c>
      <c r="G52" s="52" t="str">
        <f>VLOOKUP(F52,Таблица25[],IF($B$1="RUS",2,3),FALSE)</f>
        <v>РПС: ETF (расч. в EUR)</v>
      </c>
      <c r="H52" s="59" t="s">
        <v>162</v>
      </c>
      <c r="I52" s="52" t="str">
        <f>VLOOKUP(H52,Таблица25[],IF($B$1="RUS",2,3),FALSE)</f>
        <v>РПС:Облигации (расч.в EUR)</v>
      </c>
      <c r="J52" s="59"/>
      <c r="K52" s="51"/>
      <c r="L52" s="59"/>
      <c r="M52" s="51"/>
    </row>
    <row r="53" spans="1:13" x14ac:dyDescent="0.3">
      <c r="A53" s="193"/>
      <c r="B53" s="53"/>
      <c r="C53" s="51"/>
      <c r="D53" s="53"/>
      <c r="E53" s="52"/>
      <c r="F53" s="53" t="s">
        <v>885</v>
      </c>
      <c r="G53" s="51" t="str">
        <f>VLOOKUP(F53,Таблица25[],IF($B$1="RUS",2,3),FALSE)</f>
        <v>РПС: ПАИ (расч. в CNY)</v>
      </c>
      <c r="H53" s="63" t="s">
        <v>250</v>
      </c>
      <c r="I53" s="52" t="str">
        <f>VLOOKUP(H53,Таблица25[],IF($B$1="RUS",2,3),FALSE)</f>
        <v>РПС:Облигации (расч.в GBP)</v>
      </c>
      <c r="J53" s="59"/>
      <c r="K53" s="51"/>
      <c r="L53" s="59"/>
      <c r="M53" s="51"/>
    </row>
    <row r="54" spans="1:13" x14ac:dyDescent="0.3">
      <c r="A54" s="193"/>
      <c r="B54" s="53"/>
      <c r="C54" s="51"/>
      <c r="D54" s="53"/>
      <c r="E54" s="52"/>
      <c r="F54" s="53"/>
      <c r="G54" s="52"/>
      <c r="H54" s="63" t="s">
        <v>252</v>
      </c>
      <c r="I54" s="52" t="str">
        <f>VLOOKUP(H54,Таблица25[],IF($B$1="RUS",2,3),FALSE)</f>
        <v>РПС:Облигации (расч.в CNY)</v>
      </c>
      <c r="J54" s="59"/>
      <c r="K54" s="51"/>
      <c r="L54" s="59"/>
      <c r="M54" s="51"/>
    </row>
    <row r="55" spans="1:13" s="94" customFormat="1" x14ac:dyDescent="0.3">
      <c r="A55" s="193"/>
      <c r="B55" s="59" t="s">
        <v>712</v>
      </c>
      <c r="C55" s="51" t="str">
        <f>VLOOKUP(B55,Таблица25[],IF($B$1="RUS",2,3),FALSE)</f>
        <v>РПС Акции ПИР</v>
      </c>
      <c r="D55" s="59" t="s">
        <v>712</v>
      </c>
      <c r="E55" s="51" t="str">
        <f>VLOOKUP(D55,Таблица25[],IF($B$1="RUS",2,3),FALSE)</f>
        <v>РПС Акции ПИР</v>
      </c>
      <c r="F55" s="53"/>
      <c r="G55" s="52"/>
      <c r="H55" s="59" t="s">
        <v>676</v>
      </c>
      <c r="I55" s="52" t="str">
        <f>VLOOKUP(H55,Таблица25[],IF($B$1="RUS",2,3),FALSE)</f>
        <v xml:space="preserve">РПС Облигации ПИР </v>
      </c>
      <c r="J55" s="59"/>
      <c r="K55" s="51"/>
      <c r="L55" s="59"/>
      <c r="M55" s="51"/>
    </row>
    <row r="56" spans="1:13" s="94" customFormat="1" x14ac:dyDescent="0.3">
      <c r="A56" s="193"/>
      <c r="B56" s="59"/>
      <c r="C56" s="51"/>
      <c r="D56" s="59"/>
      <c r="E56" s="52"/>
      <c r="F56" s="53"/>
      <c r="G56" s="52"/>
      <c r="H56" s="59" t="s">
        <v>685</v>
      </c>
      <c r="I56" s="52" t="str">
        <f>VLOOKUP(H56,Таблица25[],IF($B$1="RUS",2,3),FALSE)</f>
        <v>РПС Облигации ПИР (расч.в USD)</v>
      </c>
      <c r="J56" s="59"/>
      <c r="K56" s="51"/>
      <c r="L56" s="59"/>
      <c r="M56" s="51"/>
    </row>
    <row r="57" spans="1:13" s="94" customFormat="1" x14ac:dyDescent="0.3">
      <c r="A57" s="193"/>
      <c r="B57" s="105" t="s">
        <v>806</v>
      </c>
      <c r="C57" s="51" t="str">
        <f>VLOOKUP(B57,Таблица25[],IF($B$1="RUS",2,3),FALSE)</f>
        <v>РПС Акции ПИР (расч. в USD)</v>
      </c>
      <c r="D57" s="105" t="s">
        <v>806</v>
      </c>
      <c r="E57" s="51" t="str">
        <f>VLOOKUP(D57,Таблица25[],IF($B$1="RUS",2,3),FALSE)</f>
        <v>РПС Акции ПИР (расч. в USD)</v>
      </c>
      <c r="F57" s="53"/>
      <c r="G57" s="52"/>
      <c r="H57" s="59" t="s">
        <v>694</v>
      </c>
      <c r="I57" s="52" t="str">
        <f>VLOOKUP(H57,Таблица25[],IF($B$1="RUS",2,3),FALSE)</f>
        <v>РПС Облигации ПИР (расч.в EUR)</v>
      </c>
      <c r="J57" s="59"/>
      <c r="K57" s="51"/>
      <c r="L57" s="59"/>
      <c r="M57" s="51"/>
    </row>
    <row r="58" spans="1:13" s="94" customFormat="1" x14ac:dyDescent="0.3">
      <c r="A58" s="193"/>
      <c r="B58" s="105" t="s">
        <v>815</v>
      </c>
      <c r="C58" s="51" t="str">
        <f>VLOOKUP(B58,Таблица25[],IF($B$1="RUS",2,3),FALSE)</f>
        <v>РПС Акции ПИР (расч. в EUR)</v>
      </c>
      <c r="D58" s="105" t="s">
        <v>815</v>
      </c>
      <c r="E58" s="51" t="str">
        <f>VLOOKUP(D58,Таблица25[],IF($B$1="RUS",2,3),FALSE)</f>
        <v>РПС Акции ПИР (расч. в EUR)</v>
      </c>
      <c r="F58" s="53"/>
      <c r="G58" s="52"/>
      <c r="H58" s="59"/>
      <c r="I58" s="52"/>
      <c r="J58" s="59"/>
      <c r="K58" s="51"/>
      <c r="L58" s="59"/>
      <c r="M58" s="51"/>
    </row>
    <row r="59" spans="1:13" s="94" customFormat="1" x14ac:dyDescent="0.3">
      <c r="A59" s="193"/>
      <c r="B59" s="105" t="s">
        <v>838</v>
      </c>
      <c r="C59" s="51" t="str">
        <f>VLOOKUP(B59,Таблица25[],IF($B$1="RUS",2,3),FALSE)</f>
        <v>Ин.Акции ПИР – РПС (USD)</v>
      </c>
      <c r="D59" s="105" t="s">
        <v>838</v>
      </c>
      <c r="E59" s="51" t="str">
        <f>VLOOKUP(D59,Таблица25[],IF($B$1="RUS",2,3),FALSE)</f>
        <v>Ин.Акции ПИР – РПС (USD)</v>
      </c>
      <c r="F59" s="53"/>
      <c r="G59" s="52"/>
      <c r="H59" s="59"/>
      <c r="I59" s="52"/>
      <c r="J59" s="59"/>
      <c r="K59" s="51"/>
      <c r="L59" s="59"/>
      <c r="M59" s="51"/>
    </row>
    <row r="60" spans="1:13" s="94" customFormat="1" x14ac:dyDescent="0.3">
      <c r="A60" s="193"/>
      <c r="B60" s="59"/>
      <c r="C60" s="51"/>
      <c r="D60" s="59"/>
      <c r="E60" s="52"/>
      <c r="F60" s="53"/>
      <c r="G60" s="52"/>
      <c r="H60" s="59" t="s">
        <v>703</v>
      </c>
      <c r="I60" s="52" t="str">
        <f>VLOOKUP(H60,Таблица25[],IF($B$1="RUS",2,3),FALSE)</f>
        <v>РПС Облигации ПИР (расч.в CNY)</v>
      </c>
      <c r="J60" s="59"/>
      <c r="K60" s="51"/>
      <c r="L60" s="59"/>
      <c r="M60" s="51"/>
    </row>
    <row r="61" spans="1:13" x14ac:dyDescent="0.3">
      <c r="A61" s="193"/>
      <c r="B61" s="59" t="s">
        <v>287</v>
      </c>
      <c r="C61" s="51" t="str">
        <f>VLOOKUP(B61,Таблица25[],IF($B$1="RUS",2,3),FALSE)</f>
        <v>ИРК2-РПС</v>
      </c>
      <c r="D61" s="59" t="s">
        <v>287</v>
      </c>
      <c r="E61" s="52" t="str">
        <f>VLOOKUP(D61,Таблица25[],IF($B$1="RUS",2,3),FALSE)</f>
        <v>ИРК2-РПС</v>
      </c>
      <c r="F61" s="53"/>
      <c r="G61" s="52"/>
      <c r="H61" s="59"/>
      <c r="I61" s="52"/>
      <c r="J61" s="59"/>
      <c r="K61" s="51"/>
      <c r="L61" s="59"/>
      <c r="M61" s="51"/>
    </row>
    <row r="62" spans="1:13" x14ac:dyDescent="0.3">
      <c r="A62" s="193"/>
      <c r="B62" s="59" t="s">
        <v>178</v>
      </c>
      <c r="C62" s="51" t="str">
        <f>VLOOKUP(B62,Таблица25[],IF($B$1="RUS",2,3),FALSE)</f>
        <v>Размещение:Адресные заявки EUR</v>
      </c>
      <c r="D62" s="59"/>
      <c r="E62" s="52"/>
      <c r="F62" s="53"/>
      <c r="G62" s="52"/>
      <c r="H62" s="59" t="s">
        <v>178</v>
      </c>
      <c r="I62" s="52" t="str">
        <f>VLOOKUP(H62,Таблица25[],IF($B$1="RUS",2,3),FALSE)</f>
        <v>Размещение:Адресные заявки EUR</v>
      </c>
      <c r="J62" s="59"/>
      <c r="K62" s="51"/>
      <c r="L62" s="59"/>
      <c r="M62" s="51"/>
    </row>
    <row r="63" spans="1:13" x14ac:dyDescent="0.3">
      <c r="A63" s="193"/>
      <c r="B63" s="59" t="s">
        <v>177</v>
      </c>
      <c r="C63" s="51" t="str">
        <f>VLOOKUP(B63,Таблица25[],IF($B$1="RUS",2,3),FALSE)</f>
        <v>Размещение:Адресные заявки USD</v>
      </c>
      <c r="D63" s="59"/>
      <c r="E63" s="52"/>
      <c r="F63" s="53"/>
      <c r="G63" s="52"/>
      <c r="H63" s="59" t="s">
        <v>177</v>
      </c>
      <c r="I63" s="52" t="str">
        <f>VLOOKUP(H63,Таблица25[],IF($B$1="RUS",2,3),FALSE)</f>
        <v>Размещение:Адресные заявки USD</v>
      </c>
      <c r="J63" s="59"/>
      <c r="K63" s="51"/>
      <c r="L63" s="59"/>
      <c r="M63" s="51"/>
    </row>
    <row r="64" spans="1:13" x14ac:dyDescent="0.3">
      <c r="A64" s="193"/>
      <c r="B64" s="64"/>
      <c r="C64" s="51"/>
      <c r="D64" s="64"/>
      <c r="E64" s="52"/>
      <c r="F64" s="64"/>
      <c r="G64" s="52"/>
      <c r="H64" s="63" t="s">
        <v>254</v>
      </c>
      <c r="I64" s="52" t="str">
        <f>VLOOKUP(H64,Таблица25[],IF($B$1="RUS",2,3),FALSE)</f>
        <v>Размещение:Адресные заявки GBP</v>
      </c>
      <c r="J64" s="59"/>
      <c r="K64" s="51"/>
      <c r="L64" s="59"/>
      <c r="M64" s="51"/>
    </row>
    <row r="65" spans="1:13" x14ac:dyDescent="0.3">
      <c r="A65" s="193"/>
      <c r="B65" s="64"/>
      <c r="C65" s="51"/>
      <c r="D65" s="64"/>
      <c r="E65" s="52"/>
      <c r="F65" s="64"/>
      <c r="G65" s="52"/>
      <c r="H65" s="63" t="s">
        <v>255</v>
      </c>
      <c r="I65" s="52" t="str">
        <f>VLOOKUP(H65,Таблица25[],IF($B$1="RUS",2,3),FALSE)</f>
        <v>Размещение:Адресные заявки CNY</v>
      </c>
      <c r="J65" s="59"/>
      <c r="K65" s="51"/>
      <c r="L65" s="59"/>
      <c r="M65" s="51"/>
    </row>
    <row r="66" spans="1:13" x14ac:dyDescent="0.3">
      <c r="A66" s="193"/>
      <c r="B66" s="59" t="s">
        <v>175</v>
      </c>
      <c r="C66" s="51" t="str">
        <f>VLOOKUP(B66,Таблица25[],IF($B$1="RUS",2,3),FALSE)</f>
        <v>Размещение: Адресные заявки</v>
      </c>
      <c r="D66" s="59"/>
      <c r="E66" s="52"/>
      <c r="F66" s="53"/>
      <c r="G66" s="52"/>
      <c r="H66" s="59" t="s">
        <v>175</v>
      </c>
      <c r="I66" s="52" t="str">
        <f>VLOOKUP(H66,Таблица25[],IF($B$1="RUS",2,3),FALSE)</f>
        <v>Размещение: Адресные заявки</v>
      </c>
      <c r="J66" s="59"/>
      <c r="K66" s="51"/>
      <c r="L66" s="59"/>
      <c r="M66" s="51"/>
    </row>
    <row r="67" spans="1:13" x14ac:dyDescent="0.3">
      <c r="A67" s="193"/>
      <c r="B67" s="59" t="s">
        <v>181</v>
      </c>
      <c r="C67" s="51" t="str">
        <f>VLOOKUP(B67,Таблица25[],IF($B$1="RUS",2,3),FALSE)</f>
        <v>Выкуп: Адресные заявки</v>
      </c>
      <c r="D67" s="59"/>
      <c r="E67" s="52"/>
      <c r="F67" s="53"/>
      <c r="G67" s="52"/>
      <c r="H67" s="59" t="s">
        <v>181</v>
      </c>
      <c r="I67" s="52" t="str">
        <f>VLOOKUP(H67,Таблица25[],IF($B$1="RUS",2,3),FALSE)</f>
        <v>Выкуп: Адресные заявки</v>
      </c>
      <c r="J67" s="59"/>
      <c r="K67" s="51"/>
      <c r="L67" s="59"/>
      <c r="M67" s="51"/>
    </row>
    <row r="68" spans="1:13" s="94" customFormat="1" x14ac:dyDescent="0.3">
      <c r="A68" s="193"/>
      <c r="B68" s="59" t="s">
        <v>496</v>
      </c>
      <c r="C68" s="51" t="str">
        <f>VLOOKUP(B68,Таблица25[],IF($B$1="RUS",2,3),FALSE)</f>
        <v>Выкуп: Адресные заявки USD</v>
      </c>
      <c r="D68" s="59"/>
      <c r="E68" s="52"/>
      <c r="F68" s="53"/>
      <c r="G68" s="52"/>
      <c r="H68" s="59" t="s">
        <v>496</v>
      </c>
      <c r="I68" s="52" t="str">
        <f>VLOOKUP(H68,Таблица25[],IF($B$1="RUS",2,3),FALSE)</f>
        <v>Выкуп: Адресные заявки USD</v>
      </c>
      <c r="J68" s="59"/>
      <c r="K68" s="51"/>
      <c r="L68" s="59"/>
      <c r="M68" s="51"/>
    </row>
    <row r="69" spans="1:13" s="94" customFormat="1" x14ac:dyDescent="0.3">
      <c r="A69" s="193"/>
      <c r="B69" s="59" t="s">
        <v>497</v>
      </c>
      <c r="C69" s="51" t="str">
        <f>VLOOKUP(B69,Таблица25[],IF($B$1="RUS",2,3),FALSE)</f>
        <v>Выкуп: Адресные заявки EUR</v>
      </c>
      <c r="D69" s="59"/>
      <c r="E69" s="52"/>
      <c r="F69" s="53"/>
      <c r="G69" s="52"/>
      <c r="H69" s="59" t="s">
        <v>497</v>
      </c>
      <c r="I69" s="52" t="str">
        <f>VLOOKUP(H69,Таблица25[],IF($B$1="RUS",2,3),FALSE)</f>
        <v>Выкуп: Адресные заявки EUR</v>
      </c>
      <c r="J69" s="59"/>
      <c r="K69" s="51"/>
      <c r="L69" s="59"/>
      <c r="M69" s="51"/>
    </row>
    <row r="70" spans="1:13" x14ac:dyDescent="0.3">
      <c r="A70" s="193"/>
      <c r="B70" s="59" t="s">
        <v>169</v>
      </c>
      <c r="C70" s="51" t="str">
        <f>VLOOKUP(B70,Таблица25[],IF($B$1="RUS",2,3),FALSE)</f>
        <v>РЕПО с ЦБ РФ: Аукцион РЕПО</v>
      </c>
      <c r="D70" s="53"/>
      <c r="E70" s="52"/>
      <c r="F70" s="53"/>
      <c r="G70" s="52"/>
      <c r="H70" s="59" t="s">
        <v>169</v>
      </c>
      <c r="I70" s="52" t="str">
        <f>VLOOKUP(H70,Таблица25[],IF($B$1="RUS",2,3),FALSE)</f>
        <v>РЕПО с ЦБ РФ: Аукцион РЕПО</v>
      </c>
      <c r="J70" s="59"/>
      <c r="K70" s="51"/>
      <c r="L70" s="59"/>
      <c r="M70" s="51"/>
    </row>
    <row r="71" spans="1:13" x14ac:dyDescent="0.3">
      <c r="A71" s="193"/>
      <c r="B71" s="59" t="s">
        <v>239</v>
      </c>
      <c r="C71" s="51" t="str">
        <f>VLOOKUP(B71,Таблица25[],IF($B$1="RUS",2,3),FALSE)</f>
        <v>EUR РЕПО с ЦБ РФ: Аукцион РЕПО</v>
      </c>
      <c r="D71" s="59"/>
      <c r="E71" s="52"/>
      <c r="F71" s="53"/>
      <c r="G71" s="52"/>
      <c r="H71" s="63" t="s">
        <v>239</v>
      </c>
      <c r="I71" s="52" t="str">
        <f>VLOOKUP(H71,Таблица25[],IF($B$1="RUS",2,3),FALSE)</f>
        <v>EUR РЕПО с ЦБ РФ: Аукцион РЕПО</v>
      </c>
      <c r="J71" s="59"/>
      <c r="K71" s="51"/>
      <c r="L71" s="59"/>
      <c r="M71" s="51"/>
    </row>
    <row r="72" spans="1:13" x14ac:dyDescent="0.3">
      <c r="A72" s="193"/>
      <c r="B72" s="53" t="s">
        <v>238</v>
      </c>
      <c r="C72" s="51" t="str">
        <f>VLOOKUP(B72,Таблица25[],IF($B$1="RUS",2,3),FALSE)</f>
        <v>USD РЕПО с ЦБ РФ: Аукцион РЕПО</v>
      </c>
      <c r="D72" s="53"/>
      <c r="E72" s="52"/>
      <c r="F72" s="53"/>
      <c r="G72" s="52"/>
      <c r="H72" s="63" t="s">
        <v>238</v>
      </c>
      <c r="I72" s="52" t="str">
        <f>VLOOKUP(H72,Таблица25[],IF($B$1="RUS",2,3),FALSE)</f>
        <v>USD РЕПО с ЦБ РФ: Аукцион РЕПО</v>
      </c>
      <c r="J72" s="59"/>
      <c r="K72" s="51"/>
      <c r="L72" s="59"/>
      <c r="M72" s="51"/>
    </row>
    <row r="73" spans="1:13" x14ac:dyDescent="0.3">
      <c r="A73" s="193"/>
      <c r="B73" s="59" t="s">
        <v>171</v>
      </c>
      <c r="C73" s="51" t="str">
        <f>VLOOKUP(B73,Таблица25[],IF($B$1="RUS",2,3),FALSE)</f>
        <v>РЕПО с ЦБ РФ: фикс.ставка</v>
      </c>
      <c r="D73" s="53"/>
      <c r="E73" s="52"/>
      <c r="F73" s="53"/>
      <c r="G73" s="52"/>
      <c r="H73" s="59" t="s">
        <v>171</v>
      </c>
      <c r="I73" s="52" t="str">
        <f>VLOOKUP(H73,Таблица25[],IF($B$1="RUS",2,3),FALSE)</f>
        <v>РЕПО с ЦБ РФ: фикс.ставка</v>
      </c>
      <c r="J73" s="59"/>
      <c r="K73" s="51"/>
      <c r="L73" s="59"/>
      <c r="M73" s="51"/>
    </row>
    <row r="74" spans="1:13" x14ac:dyDescent="0.3">
      <c r="A74" s="193"/>
      <c r="B74" s="59"/>
      <c r="C74" s="51"/>
      <c r="D74" s="53"/>
      <c r="E74" s="52"/>
      <c r="F74" s="53"/>
      <c r="G74" s="52"/>
      <c r="H74" s="59" t="s">
        <v>164</v>
      </c>
      <c r="I74" s="52" t="str">
        <f>VLOOKUP(H74,Таблица25[],IF($B$1="RUS",2,3),FALSE)</f>
        <v>РЕПО-M: Облигации</v>
      </c>
      <c r="J74" s="53"/>
      <c r="K74" s="51"/>
      <c r="L74" s="53"/>
      <c r="M74" s="51"/>
    </row>
    <row r="75" spans="1:13" x14ac:dyDescent="0.3">
      <c r="A75" s="193"/>
      <c r="B75" s="59"/>
      <c r="C75" s="51"/>
      <c r="D75" s="53"/>
      <c r="E75" s="52"/>
      <c r="F75" s="53"/>
      <c r="G75" s="52"/>
      <c r="H75" s="59"/>
      <c r="I75" s="52"/>
      <c r="J75" s="53"/>
      <c r="K75" s="51"/>
      <c r="L75" s="53"/>
      <c r="M75" s="51"/>
    </row>
    <row r="76" spans="1:13" s="94" customFormat="1" x14ac:dyDescent="0.3">
      <c r="A76" s="193"/>
      <c r="B76" s="178" t="s">
        <v>957</v>
      </c>
      <c r="C76" s="174" t="str">
        <f>VLOOKUP(B76,Таблица25[],IF($B$1="RUS",2,3),FALSE)</f>
        <v>OTC Размещение: Адресный</v>
      </c>
      <c r="D76" s="53"/>
      <c r="E76" s="52"/>
      <c r="F76" s="53"/>
      <c r="G76" s="52"/>
      <c r="H76" s="59"/>
      <c r="I76" s="52"/>
      <c r="J76" s="53"/>
      <c r="K76" s="51"/>
      <c r="L76" s="53"/>
      <c r="M76" s="51"/>
    </row>
    <row r="77" spans="1:13" s="94" customFormat="1" x14ac:dyDescent="0.3">
      <c r="A77" s="193"/>
      <c r="B77" s="178" t="s">
        <v>958</v>
      </c>
      <c r="C77" s="174" t="str">
        <f>VLOOKUP(B77,Таблица25[],IF($B$1="RUS",2,3),FALSE)</f>
        <v>OTC Выкуп: Адресный</v>
      </c>
      <c r="D77" s="53"/>
      <c r="E77" s="52"/>
      <c r="F77" s="53"/>
      <c r="G77" s="52"/>
      <c r="H77" s="59"/>
      <c r="I77" s="52"/>
      <c r="J77" s="53"/>
      <c r="K77" s="51"/>
      <c r="L77" s="53"/>
      <c r="M77" s="51"/>
    </row>
    <row r="78" spans="1:13" s="94" customFormat="1" x14ac:dyDescent="0.3">
      <c r="A78" s="193"/>
      <c r="B78" s="59"/>
      <c r="C78" s="51"/>
      <c r="D78" s="53"/>
      <c r="E78" s="52"/>
      <c r="F78" s="53"/>
      <c r="G78" s="52"/>
      <c r="H78" s="59"/>
      <c r="I78" s="52"/>
      <c r="J78" s="53"/>
      <c r="K78" s="51"/>
      <c r="L78" s="53"/>
      <c r="M78" s="51"/>
    </row>
    <row r="79" spans="1:13" x14ac:dyDescent="0.3">
      <c r="A79" s="193"/>
      <c r="B79" s="53"/>
      <c r="C79" s="51"/>
      <c r="D79" s="53"/>
      <c r="E79" s="52"/>
      <c r="F79" s="53"/>
      <c r="G79" s="52"/>
      <c r="H79" s="59" t="s">
        <v>167</v>
      </c>
      <c r="I79" s="52" t="str">
        <f>VLOOKUP(H79,Таблица25[],IF($B$1="RUS",2,3),FALSE)</f>
        <v>РЕПО-M в ин. валюте (EUR)</v>
      </c>
      <c r="J79" s="59"/>
      <c r="K79" s="51"/>
      <c r="L79" s="59"/>
      <c r="M79" s="51"/>
    </row>
    <row r="80" spans="1:13" x14ac:dyDescent="0.3">
      <c r="A80" s="193"/>
      <c r="B80" s="53"/>
      <c r="C80" s="51"/>
      <c r="D80" s="53"/>
      <c r="E80" s="52"/>
      <c r="F80" s="53"/>
      <c r="G80" s="52"/>
      <c r="H80" s="63" t="s">
        <v>288</v>
      </c>
      <c r="I80" s="52" t="str">
        <f>VLOOKUP(H80,Таблица25[],IF($B$1="RUS",2,3),FALSE)</f>
        <v>РЕПО c облигациями(расч.в GBP)</v>
      </c>
      <c r="J80" s="59"/>
      <c r="K80" s="51"/>
      <c r="L80" s="59"/>
      <c r="M80" s="51"/>
    </row>
    <row r="81" spans="1:13" ht="15" thickBot="1" x14ac:dyDescent="0.35">
      <c r="A81" s="194"/>
      <c r="B81" s="60" t="s">
        <v>166</v>
      </c>
      <c r="C81" s="55" t="str">
        <f>VLOOKUP(B81,Таблица25[],IF($B$1="RUS",2,3),FALSE)</f>
        <v>РЕПО-M в ин. валюте (USD)</v>
      </c>
      <c r="D81" s="57"/>
      <c r="E81" s="56"/>
      <c r="F81" s="57"/>
      <c r="G81" s="56"/>
      <c r="H81" s="60" t="s">
        <v>166</v>
      </c>
      <c r="I81" s="56" t="str">
        <f>VLOOKUP(H81,Таблица25[],IF($B$1="RUS",2,3),FALSE)</f>
        <v>РЕПО-M в ин. валюте (USD)</v>
      </c>
      <c r="J81" s="60"/>
      <c r="K81" s="55"/>
      <c r="L81" s="60"/>
      <c r="M81" s="55"/>
    </row>
    <row r="82" spans="1:13" x14ac:dyDescent="0.3">
      <c r="A82" s="195" t="str">
        <f>"REPT"&amp;" "&amp;VLOOKUP("REPT",Таблица16[],IF($B$1="RUS",2,3),FALSE)</f>
        <v>REPT РЕПО с ЦК</v>
      </c>
      <c r="B82" s="61" t="s">
        <v>138</v>
      </c>
      <c r="C82" s="46" t="str">
        <f>VLOOKUP(B82,Таблица25[],IF($B$1="RUS",2,3),FALSE)</f>
        <v>РЕПО с ЦК 1 день</v>
      </c>
      <c r="D82" s="47"/>
      <c r="E82" s="48"/>
      <c r="F82" s="47"/>
      <c r="G82" s="58"/>
      <c r="H82" s="61" t="s">
        <v>138</v>
      </c>
      <c r="I82" s="58" t="str">
        <f>VLOOKUP(H82,Таблица25[],IF($B$1="RUS",2,3),FALSE)</f>
        <v>РЕПО с ЦК 1 день</v>
      </c>
      <c r="J82" s="61"/>
      <c r="K82" s="49"/>
      <c r="L82" s="61"/>
      <c r="M82" s="49"/>
    </row>
    <row r="83" spans="1:13" x14ac:dyDescent="0.3">
      <c r="A83" s="196"/>
      <c r="B83" s="59" t="s">
        <v>256</v>
      </c>
      <c r="C83" s="51" t="str">
        <f>VLOOKUP(B83,Таблица25[],IF($B$1="RUS",2,3),FALSE)</f>
        <v>РЕПО с ЦК 1 день (расч. в USD)</v>
      </c>
      <c r="D83" s="64"/>
      <c r="E83" s="52"/>
      <c r="F83" s="64"/>
      <c r="G83" s="52"/>
      <c r="H83" s="59" t="s">
        <v>256</v>
      </c>
      <c r="I83" s="52" t="str">
        <f>VLOOKUP(H83,Таблица25[],IF($B$1="RUS",2,3),FALSE)</f>
        <v>РЕПО с ЦК 1 день (расч. в USD)</v>
      </c>
      <c r="J83" s="59"/>
      <c r="K83" s="51"/>
      <c r="L83" s="59"/>
      <c r="M83" s="51"/>
    </row>
    <row r="84" spans="1:13" x14ac:dyDescent="0.3">
      <c r="A84" s="196"/>
      <c r="B84" s="59" t="s">
        <v>257</v>
      </c>
      <c r="C84" s="51" t="str">
        <f>VLOOKUP(B84,Таблица25[],IF($B$1="RUS",2,3),FALSE)</f>
        <v>РЕПО с ЦК 1 день (расч. в EUR)</v>
      </c>
      <c r="D84" s="53"/>
      <c r="E84" s="52"/>
      <c r="F84" s="53"/>
      <c r="G84" s="52"/>
      <c r="H84" s="59" t="s">
        <v>257</v>
      </c>
      <c r="I84" s="52" t="str">
        <f>VLOOKUP(H84,Таблица25[],IF($B$1="RUS",2,3),FALSE)</f>
        <v>РЕПО с ЦК 1 день (расч. в EUR)</v>
      </c>
      <c r="J84" s="59"/>
      <c r="K84" s="51"/>
      <c r="L84" s="59"/>
      <c r="M84" s="51"/>
    </row>
    <row r="85" spans="1:13" x14ac:dyDescent="0.3">
      <c r="A85" s="196"/>
      <c r="B85" s="59" t="s">
        <v>258</v>
      </c>
      <c r="C85" s="51" t="str">
        <f>VLOOKUP(B85,Таблица25[],IF($B$1="RUS",2,3),FALSE)</f>
        <v>РЕПО с ЦК 7 дн.</v>
      </c>
      <c r="D85" s="53"/>
      <c r="E85" s="52"/>
      <c r="F85" s="53"/>
      <c r="G85" s="52"/>
      <c r="H85" s="59" t="s">
        <v>258</v>
      </c>
      <c r="I85" s="52" t="str">
        <f>VLOOKUP(H85,Таблица25[],IF($B$1="RUS",2,3),FALSE)</f>
        <v>РЕПО с ЦК 7 дн.</v>
      </c>
      <c r="J85" s="59"/>
      <c r="K85" s="51"/>
      <c r="L85" s="59"/>
      <c r="M85" s="51"/>
    </row>
    <row r="86" spans="1:13" x14ac:dyDescent="0.3">
      <c r="A86" s="196"/>
      <c r="B86" s="59" t="s">
        <v>275</v>
      </c>
      <c r="C86" s="51" t="str">
        <f>VLOOKUP(B86,Таблица25[],IF($B$1="RUS",2,3),FALSE)</f>
        <v>РЕПО с ЦК 7 дн. (расч. в USD)</v>
      </c>
      <c r="D86" s="53"/>
      <c r="E86" s="52"/>
      <c r="F86" s="53"/>
      <c r="G86" s="52"/>
      <c r="H86" s="59" t="s">
        <v>275</v>
      </c>
      <c r="I86" s="52" t="str">
        <f>VLOOKUP(H86,Таблица25[],IF($B$1="RUS",2,3),FALSE)</f>
        <v>РЕПО с ЦК 7 дн. (расч. в USD)</v>
      </c>
      <c r="J86" s="59"/>
      <c r="K86" s="51"/>
      <c r="L86" s="59"/>
      <c r="M86" s="51"/>
    </row>
    <row r="87" spans="1:13" x14ac:dyDescent="0.3">
      <c r="A87" s="196"/>
      <c r="B87" s="59" t="s">
        <v>276</v>
      </c>
      <c r="C87" s="51" t="str">
        <f>VLOOKUP(B87,Таблица25[],IF($B$1="RUS",2,3),FALSE)</f>
        <v>РЕПО с ЦК 7 дн. (расч. в EUR)</v>
      </c>
      <c r="D87" s="53"/>
      <c r="E87" s="52"/>
      <c r="F87" s="53"/>
      <c r="G87" s="52"/>
      <c r="H87" s="59" t="s">
        <v>276</v>
      </c>
      <c r="I87" s="52" t="str">
        <f>VLOOKUP(H87,Таблица25[],IF($B$1="RUS",2,3),FALSE)</f>
        <v>РЕПО с ЦК 7 дн. (расч. в EUR)</v>
      </c>
      <c r="J87" s="59"/>
      <c r="K87" s="51"/>
      <c r="L87" s="59"/>
      <c r="M87" s="51"/>
    </row>
    <row r="88" spans="1:13" s="94" customFormat="1" x14ac:dyDescent="0.3">
      <c r="A88" s="196"/>
      <c r="B88" s="59" t="s">
        <v>615</v>
      </c>
      <c r="C88" s="51" t="str">
        <f>VLOOKUP(B88,Таблица25[],IF($B$1="RUS",2,3),FALSE)</f>
        <v>РЕПО с ЦК 1 мес.</v>
      </c>
      <c r="D88" s="53"/>
      <c r="E88" s="52"/>
      <c r="F88" s="53"/>
      <c r="G88" s="52"/>
      <c r="H88" s="59" t="s">
        <v>615</v>
      </c>
      <c r="I88" s="52" t="str">
        <f>VLOOKUP(H88,Таблица25[],IF($B$1="RUS",2,3),FALSE)</f>
        <v>РЕПО с ЦК 1 мес.</v>
      </c>
      <c r="J88" s="59"/>
      <c r="K88" s="51"/>
      <c r="L88" s="59"/>
      <c r="M88" s="51"/>
    </row>
    <row r="89" spans="1:13" s="94" customFormat="1" x14ac:dyDescent="0.3">
      <c r="A89" s="196"/>
      <c r="B89" s="59" t="s">
        <v>616</v>
      </c>
      <c r="C89" s="51" t="str">
        <f>VLOOKUP(B89,Таблица25[],IF($B$1="RUS",2,3),FALSE)</f>
        <v>РЕПО с ЦК 1 мес. (расч. в USD)</v>
      </c>
      <c r="D89" s="53"/>
      <c r="E89" s="52"/>
      <c r="F89" s="53"/>
      <c r="G89" s="52"/>
      <c r="H89" s="59" t="s">
        <v>616</v>
      </c>
      <c r="I89" s="52" t="str">
        <f>VLOOKUP(H89,Таблица25[],IF($B$1="RUS",2,3),FALSE)</f>
        <v>РЕПО с ЦК 1 мес. (расч. в USD)</v>
      </c>
      <c r="J89" s="59"/>
      <c r="K89" s="51"/>
      <c r="L89" s="59"/>
      <c r="M89" s="51"/>
    </row>
    <row r="90" spans="1:13" s="94" customFormat="1" x14ac:dyDescent="0.3">
      <c r="A90" s="196"/>
      <c r="B90" s="59" t="s">
        <v>617</v>
      </c>
      <c r="C90" s="51" t="str">
        <f>VLOOKUP(B90,Таблица25[],IF($B$1="RUS",2,3),FALSE)</f>
        <v>РЕПО с ЦК 1 мес. (расч. в EUR)</v>
      </c>
      <c r="D90" s="53"/>
      <c r="E90" s="52"/>
      <c r="F90" s="53"/>
      <c r="G90" s="52"/>
      <c r="H90" s="59" t="s">
        <v>617</v>
      </c>
      <c r="I90" s="52" t="str">
        <f>VLOOKUP(H90,Таблица25[],IF($B$1="RUS",2,3),FALSE)</f>
        <v>РЕПО с ЦК 1 мес. (расч. в EUR)</v>
      </c>
      <c r="J90" s="59"/>
      <c r="K90" s="51"/>
      <c r="L90" s="59"/>
      <c r="M90" s="51"/>
    </row>
    <row r="91" spans="1:13" s="94" customFormat="1" x14ac:dyDescent="0.3">
      <c r="A91" s="196"/>
      <c r="B91" s="59" t="s">
        <v>618</v>
      </c>
      <c r="C91" s="51" t="str">
        <f>VLOOKUP(B91,Таблица25[],IF($B$1="RUS",2,3),FALSE)</f>
        <v>РЕПО с ЦК 3 мес.</v>
      </c>
      <c r="D91" s="53"/>
      <c r="E91" s="52"/>
      <c r="F91" s="53"/>
      <c r="G91" s="52"/>
      <c r="H91" s="59" t="s">
        <v>618</v>
      </c>
      <c r="I91" s="52" t="str">
        <f>VLOOKUP(H91,Таблица25[],IF($B$1="RUS",2,3),FALSE)</f>
        <v>РЕПО с ЦК 3 мес.</v>
      </c>
      <c r="J91" s="59"/>
      <c r="K91" s="51"/>
      <c r="L91" s="59"/>
      <c r="M91" s="51"/>
    </row>
    <row r="92" spans="1:13" s="94" customFormat="1" x14ac:dyDescent="0.3">
      <c r="A92" s="196"/>
      <c r="B92" s="59" t="s">
        <v>619</v>
      </c>
      <c r="C92" s="51" t="str">
        <f>VLOOKUP(B92,Таблица25[],IF($B$1="RUS",2,3),FALSE)</f>
        <v>РЕПО с ЦК 3 мес. (расч. в USD)</v>
      </c>
      <c r="D92" s="53"/>
      <c r="E92" s="52"/>
      <c r="F92" s="53"/>
      <c r="G92" s="52"/>
      <c r="H92" s="59" t="s">
        <v>619</v>
      </c>
      <c r="I92" s="52" t="str">
        <f>VLOOKUP(H92,Таблица25[],IF($B$1="RUS",2,3),FALSE)</f>
        <v>РЕПО с ЦК 3 мес. (расч. в USD)</v>
      </c>
      <c r="J92" s="59"/>
      <c r="K92" s="51"/>
      <c r="L92" s="59"/>
      <c r="M92" s="51"/>
    </row>
    <row r="93" spans="1:13" s="94" customFormat="1" x14ac:dyDescent="0.3">
      <c r="A93" s="196"/>
      <c r="B93" s="59" t="s">
        <v>620</v>
      </c>
      <c r="C93" s="51" t="str">
        <f>VLOOKUP(B93,Таблица25[],IF($B$1="RUS",2,3),FALSE)</f>
        <v>РЕПО с ЦК 3 мес. (расч. в EUR)</v>
      </c>
      <c r="D93" s="53"/>
      <c r="E93" s="52"/>
      <c r="F93" s="53"/>
      <c r="G93" s="52"/>
      <c r="H93" s="59" t="s">
        <v>620</v>
      </c>
      <c r="I93" s="52" t="str">
        <f>VLOOKUP(H93,Таблица25[],IF($B$1="RUS",2,3),FALSE)</f>
        <v>РЕПО с ЦК 3 мес. (расч. в EUR)</v>
      </c>
      <c r="J93" s="59"/>
      <c r="K93" s="51"/>
      <c r="L93" s="59"/>
      <c r="M93" s="51"/>
    </row>
    <row r="94" spans="1:13" x14ac:dyDescent="0.3">
      <c r="A94" s="196"/>
      <c r="B94" s="59" t="s">
        <v>140</v>
      </c>
      <c r="C94" s="51" t="str">
        <f>VLOOKUP(B94,Таблица25[],IF($B$1="RUS",2,3),FALSE)</f>
        <v>РЕПО с ЦК адресное</v>
      </c>
      <c r="D94" s="53"/>
      <c r="E94" s="52"/>
      <c r="F94" s="53"/>
      <c r="G94" s="52"/>
      <c r="H94" s="59" t="s">
        <v>140</v>
      </c>
      <c r="I94" s="52" t="str">
        <f>VLOOKUP(H94,Таблица25[],IF($B$1="RUS",2,3),FALSE)</f>
        <v>РЕПО с ЦК адресное</v>
      </c>
      <c r="J94" s="59"/>
      <c r="K94" s="51"/>
      <c r="L94" s="59"/>
      <c r="M94" s="51"/>
    </row>
    <row r="95" spans="1:13" x14ac:dyDescent="0.3">
      <c r="A95" s="196"/>
      <c r="B95" s="59" t="s">
        <v>259</v>
      </c>
      <c r="C95" s="51" t="str">
        <f>VLOOKUP(B95,Таблица25[],IF($B$1="RUS",2,3),FALSE)</f>
        <v>РЕПО с ЦК адр. (расч. в USD)</v>
      </c>
      <c r="D95" s="53"/>
      <c r="E95" s="52"/>
      <c r="F95" s="53"/>
      <c r="G95" s="52"/>
      <c r="H95" s="59" t="s">
        <v>259</v>
      </c>
      <c r="I95" s="52" t="str">
        <f>VLOOKUP(H95,Таблица25[],IF($B$1="RUS",2,3),FALSE)</f>
        <v>РЕПО с ЦК адр. (расч. в USD)</v>
      </c>
      <c r="J95" s="59"/>
      <c r="K95" s="51"/>
      <c r="L95" s="59"/>
      <c r="M95" s="51"/>
    </row>
    <row r="96" spans="1:13" x14ac:dyDescent="0.3">
      <c r="A96" s="196"/>
      <c r="B96" s="59" t="s">
        <v>260</v>
      </c>
      <c r="C96" s="51" t="str">
        <f>VLOOKUP(B96,Таблица25[],IF($B$1="RUS",2,3),FALSE)</f>
        <v>РЕПО с ЦК адр.(расч. в EUR)</v>
      </c>
      <c r="D96" s="53"/>
      <c r="E96" s="52"/>
      <c r="F96" s="53"/>
      <c r="G96" s="52"/>
      <c r="H96" s="59" t="s">
        <v>260</v>
      </c>
      <c r="I96" s="52" t="str">
        <f>VLOOKUP(H96,Таблица25[],IF($B$1="RUS",2,3),FALSE)</f>
        <v>РЕПО с ЦК адр.(расч. в EUR)</v>
      </c>
      <c r="J96" s="59"/>
      <c r="K96" s="51"/>
      <c r="L96" s="59"/>
      <c r="M96" s="51"/>
    </row>
    <row r="97" spans="1:13" s="94" customFormat="1" x14ac:dyDescent="0.3">
      <c r="A97" s="196"/>
      <c r="B97" s="59" t="s">
        <v>621</v>
      </c>
      <c r="C97" s="51" t="str">
        <f>VLOOKUP(B97,Таблица25[],IF($B$1="RUS",2,3),FALSE)</f>
        <v>РЕПО с ЦК адр. (расч. в CNY)</v>
      </c>
      <c r="D97" s="53"/>
      <c r="E97" s="52"/>
      <c r="F97" s="53"/>
      <c r="G97" s="52"/>
      <c r="H97" s="59" t="s">
        <v>621</v>
      </c>
      <c r="I97" s="52" t="str">
        <f>VLOOKUP(H97,Таблица25[],IF($B$1="RUS",2,3),FALSE)</f>
        <v>РЕПО с ЦК адр. (расч. в CNY)</v>
      </c>
      <c r="J97" s="59"/>
      <c r="K97" s="51"/>
      <c r="L97" s="59"/>
      <c r="M97" s="51"/>
    </row>
    <row r="98" spans="1:13" ht="15" thickBot="1" x14ac:dyDescent="0.35">
      <c r="A98" s="197"/>
      <c r="B98" s="75" t="s">
        <v>599</v>
      </c>
      <c r="C98" s="55" t="str">
        <f>VLOOKUP(B98,Таблица25[],IF($B$1="RUS",2,3),FALSE)</f>
        <v>РЕПО с ЦК: Урегулирование</v>
      </c>
      <c r="D98" s="57" t="s">
        <v>599</v>
      </c>
      <c r="E98" s="55" t="str">
        <f>VLOOKUP(D98,Таблица25[],IF($B$1="RUS",2,3),FALSE)</f>
        <v>РЕПО с ЦК: Урегулирование</v>
      </c>
      <c r="F98" s="57" t="s">
        <v>599</v>
      </c>
      <c r="G98" s="55" t="str">
        <f>VLOOKUP(F98,Таблица25[],IF($B$1="RUS",2,3),FALSE)</f>
        <v>РЕПО с ЦК: Урегулирование</v>
      </c>
      <c r="H98" s="60" t="s">
        <v>599</v>
      </c>
      <c r="I98" s="55" t="str">
        <f>VLOOKUP(H98,Таблица25[],IF($B$1="RUS",2,3),FALSE)</f>
        <v>РЕПО с ЦК: Урегулирование</v>
      </c>
      <c r="J98" s="75"/>
      <c r="K98" s="55"/>
      <c r="L98" s="60" t="s">
        <v>599</v>
      </c>
      <c r="M98" s="55" t="str">
        <f>VLOOKUP(L98,Таблица25[],IF($B$1="RUS",2,3),FALSE)</f>
        <v>РЕПО с ЦК: Урегулирование</v>
      </c>
    </row>
    <row r="99" spans="1:13" x14ac:dyDescent="0.3">
      <c r="A99" s="192" t="str">
        <f>"TECH"&amp;" "&amp;VLOOKUP("TECH",Таблица16[],IF($B$1="RUS",2,3),FALSE)</f>
        <v>TECH Технологические режимы</v>
      </c>
      <c r="B99" s="95" t="s">
        <v>147</v>
      </c>
      <c r="C99" s="49" t="str">
        <f>VLOOKUP(B99,Таблица25[],IF($B$1="RUS",2,3),FALSE)</f>
        <v>Исполнение обяз. Т+: РПС</v>
      </c>
      <c r="D99" s="61" t="s">
        <v>147</v>
      </c>
      <c r="E99" s="58" t="str">
        <f>VLOOKUP(D99,Таблица25[],IF($B$1="RUS",2,3),FALSE)</f>
        <v>Исполнение обяз. Т+: РПС</v>
      </c>
      <c r="F99" s="61" t="s">
        <v>147</v>
      </c>
      <c r="G99" s="58" t="str">
        <f>VLOOKUP(F99,Таблица25[],IF($B$1="RUS",2,3),FALSE)</f>
        <v>Исполнение обяз. Т+: РПС</v>
      </c>
      <c r="H99" s="61" t="s">
        <v>147</v>
      </c>
      <c r="I99" s="58" t="str">
        <f>VLOOKUP(H99,Таблица25[],IF($B$1="RUS",2,3),FALSE)</f>
        <v>Исполнение обяз. Т+: РПС</v>
      </c>
      <c r="J99" s="77" t="s">
        <v>147</v>
      </c>
      <c r="K99" s="76" t="str">
        <f>VLOOKUP(J99,Таблица25[],IF($B$1="RUS",2,3),FALSE)</f>
        <v>Исполнение обяз. Т+: РПС</v>
      </c>
      <c r="L99" s="61" t="s">
        <v>147</v>
      </c>
      <c r="M99" s="49" t="str">
        <f>VLOOKUP(L99,Таблица25[],IF($B$1="RUS",2,3),FALSE)</f>
        <v>Исполнение обяз. Т+: РПС</v>
      </c>
    </row>
    <row r="100" spans="1:13" x14ac:dyDescent="0.3">
      <c r="A100" s="193"/>
      <c r="B100" s="66" t="s">
        <v>144</v>
      </c>
      <c r="C100" s="67" t="str">
        <f>VLOOKUP(B100,Таблица25[],IF($B$1="RUS",2,3),FALSE)</f>
        <v>Исполнение обяз. Т+: РЕПО</v>
      </c>
      <c r="D100" s="66" t="s">
        <v>144</v>
      </c>
      <c r="E100" s="67" t="str">
        <f>VLOOKUP(D100,Таблица25[],IF($B$1="RUS",2,3),FALSE)</f>
        <v>Исполнение обяз. Т+: РЕПО</v>
      </c>
      <c r="F100" s="66" t="s">
        <v>144</v>
      </c>
      <c r="G100" s="67" t="str">
        <f>VLOOKUP(F100,Таблица25[],IF($B$1="RUS",2,3),FALSE)</f>
        <v>Исполнение обяз. Т+: РЕПО</v>
      </c>
      <c r="H100" s="66" t="s">
        <v>144</v>
      </c>
      <c r="I100" s="67" t="str">
        <f>VLOOKUP(H100,Таблица25[],IF($B$1="RUS",2,3),FALSE)</f>
        <v>Исполнение обяз. Т+: РЕПО</v>
      </c>
      <c r="J100" s="79" t="s">
        <v>144</v>
      </c>
      <c r="K100" s="78" t="str">
        <f>VLOOKUP(J100,Таблица25[],IF($B$1="RUS",2,3),FALSE)</f>
        <v>Исполнение обяз. Т+: РЕПО</v>
      </c>
      <c r="L100" s="66" t="s">
        <v>144</v>
      </c>
      <c r="M100" s="67" t="str">
        <f>VLOOKUP(L100,Таблица25[],IF($B$1="RUS",2,3),FALSE)</f>
        <v>Исполнение обяз. Т+: РЕПО</v>
      </c>
    </row>
    <row r="101" spans="1:13" x14ac:dyDescent="0.3">
      <c r="A101" s="193"/>
      <c r="B101" s="68" t="s">
        <v>261</v>
      </c>
      <c r="C101" s="69" t="str">
        <f>VLOOKUP(B101,Таблица25[],IF($B$1="RUS",2,3),FALSE)</f>
        <v>Исполнение обяз. Т+: СВОП</v>
      </c>
      <c r="D101" s="68"/>
      <c r="E101" s="69"/>
      <c r="F101" s="68" t="s">
        <v>261</v>
      </c>
      <c r="G101" s="69" t="str">
        <f>VLOOKUP(F101,Таблица25[],IF($B$1="RUS",2,3),FALSE)</f>
        <v>Исполнение обяз. Т+: СВОП</v>
      </c>
      <c r="H101" s="68" t="s">
        <v>261</v>
      </c>
      <c r="I101" s="69" t="str">
        <f>VLOOKUP(H101,Таблица25[],IF($B$1="RUS",2,3),FALSE)</f>
        <v>Исполнение обяз. Т+: СВОП</v>
      </c>
      <c r="J101" s="68"/>
      <c r="K101" s="69"/>
      <c r="L101" s="68"/>
      <c r="M101" s="69"/>
    </row>
    <row r="102" spans="1:13" s="94" customFormat="1" x14ac:dyDescent="0.3">
      <c r="A102" s="198"/>
      <c r="B102" s="59" t="s">
        <v>142</v>
      </c>
      <c r="C102" s="51" t="str">
        <f>VLOOKUP(B102,Таблица25[],IF($B$1="RUS",2,3),FALSE)</f>
        <v>Возврат выплат</v>
      </c>
      <c r="D102" s="123"/>
      <c r="E102" s="124"/>
      <c r="F102" s="123"/>
      <c r="G102" s="124"/>
      <c r="H102" s="59" t="s">
        <v>142</v>
      </c>
      <c r="I102" s="51" t="str">
        <f>VLOOKUP(H102,Таблица25[],IF($B$1="RUS",2,3),FALSE)</f>
        <v>Возврат выплат</v>
      </c>
      <c r="J102" s="123"/>
      <c r="K102" s="124"/>
      <c r="L102" s="123"/>
      <c r="M102" s="124"/>
    </row>
    <row r="103" spans="1:13" s="94" customFormat="1" x14ac:dyDescent="0.3">
      <c r="A103" s="198"/>
      <c r="B103" s="59" t="s">
        <v>268</v>
      </c>
      <c r="C103" s="51" t="str">
        <f>VLOOKUP(B103,Таблица25[],IF($B$1="RUS",2,3),FALSE)</f>
        <v>Возврат выплат (USD)</v>
      </c>
      <c r="D103" s="123"/>
      <c r="E103" s="124"/>
      <c r="F103" s="123"/>
      <c r="G103" s="124"/>
      <c r="H103" s="59" t="s">
        <v>268</v>
      </c>
      <c r="I103" s="51" t="str">
        <f>VLOOKUP(H103,Таблица25[],IF($B$1="RUS",2,3),FALSE)</f>
        <v>Возврат выплат (USD)</v>
      </c>
      <c r="J103" s="123"/>
      <c r="K103" s="124"/>
      <c r="L103" s="123"/>
      <c r="M103" s="124"/>
    </row>
    <row r="104" spans="1:13" s="94" customFormat="1" x14ac:dyDescent="0.3">
      <c r="A104" s="198"/>
      <c r="B104" s="96" t="s">
        <v>269</v>
      </c>
      <c r="C104" s="51" t="str">
        <f>VLOOKUP(B104,Таблица25[],IF($B$1="RUS",2,3),FALSE)</f>
        <v xml:space="preserve">Возврат выплат (EUR)    </v>
      </c>
      <c r="D104" s="123"/>
      <c r="E104" s="124"/>
      <c r="F104" s="123"/>
      <c r="G104" s="124"/>
      <c r="H104" s="96" t="s">
        <v>269</v>
      </c>
      <c r="I104" s="51" t="str">
        <f>VLOOKUP(H104,Таблица25[],IF($B$1="RUS",2,3),FALSE)</f>
        <v xml:space="preserve">Возврат выплат (EUR)    </v>
      </c>
      <c r="J104" s="123"/>
      <c r="K104" s="124"/>
      <c r="L104" s="123"/>
      <c r="M104" s="124"/>
    </row>
    <row r="105" spans="1:13" ht="15" thickBot="1" x14ac:dyDescent="0.35">
      <c r="A105" s="194"/>
      <c r="B105" s="70" t="s">
        <v>149</v>
      </c>
      <c r="C105" s="71" t="str">
        <f>VLOOKUP(B105,Таблица25[],IF($B$1="RUS",2,3),FALSE)</f>
        <v>Переводы</v>
      </c>
      <c r="D105" s="70" t="s">
        <v>149</v>
      </c>
      <c r="E105" s="71" t="str">
        <f>VLOOKUP(D105,Таблица25[],IF($B$1="RUS",2,3),FALSE)</f>
        <v>Переводы</v>
      </c>
      <c r="F105" s="70" t="s">
        <v>149</v>
      </c>
      <c r="G105" s="71" t="str">
        <f>VLOOKUP(F105,Таблица25[],IF($B$1="RUS",2,3),FALSE)</f>
        <v>Переводы</v>
      </c>
      <c r="H105" s="70" t="s">
        <v>149</v>
      </c>
      <c r="I105" s="71" t="str">
        <f>VLOOKUP(H105,Таблица25[],IF($B$1="RUS",2,3),FALSE)</f>
        <v>Переводы</v>
      </c>
      <c r="J105" s="70"/>
      <c r="K105" s="71"/>
      <c r="L105" s="70" t="s">
        <v>149</v>
      </c>
      <c r="M105" s="71" t="str">
        <f>VLOOKUP(L105,Таблица25[],IF($B$1="RUS",2,3),FALSE)</f>
        <v>Переводы</v>
      </c>
    </row>
    <row r="106" spans="1:13" x14ac:dyDescent="0.3">
      <c r="A106" s="189" t="str">
        <f>"GCDP"&amp;" "&amp;VLOOKUP("GCDP",Таблица16[],IF($B$1="RUS",2,3),FALSE)</f>
        <v>GCDP РЕПО с ЦК: КСУ (клиринговые сертификаты участия)</v>
      </c>
      <c r="B106" s="61"/>
      <c r="C106" s="46"/>
      <c r="D106" s="47"/>
      <c r="E106" s="48"/>
      <c r="F106" s="47"/>
      <c r="G106" s="58"/>
      <c r="H106" s="61"/>
      <c r="I106" s="58"/>
      <c r="J106" s="77" t="s">
        <v>357</v>
      </c>
      <c r="K106" s="76" t="str">
        <f>VLOOKUP(J106,Таблица25[],IF($B$1="RUS",2,3),FALSE)</f>
        <v>РЕПО с ЦК с КСУ 1 месяц</v>
      </c>
      <c r="L106" s="61"/>
      <c r="M106" s="49"/>
    </row>
    <row r="107" spans="1:13" x14ac:dyDescent="0.3">
      <c r="A107" s="190"/>
      <c r="B107" s="59"/>
      <c r="C107" s="51"/>
      <c r="D107" s="64"/>
      <c r="E107" s="52"/>
      <c r="F107" s="64"/>
      <c r="G107" s="52"/>
      <c r="H107" s="59"/>
      <c r="I107" s="52"/>
      <c r="J107" s="65" t="s">
        <v>361</v>
      </c>
      <c r="K107" s="76" t="str">
        <f>VLOOKUP(J107,Таблица25[],IF($B$1="RUS",2,3),FALSE)</f>
        <v>РЕПО с ЦК с КСУ 7 дн.</v>
      </c>
      <c r="L107" s="59"/>
      <c r="M107" s="51"/>
    </row>
    <row r="108" spans="1:13" x14ac:dyDescent="0.3">
      <c r="A108" s="190"/>
      <c r="B108" s="59"/>
      <c r="C108" s="51"/>
      <c r="D108" s="53"/>
      <c r="E108" s="52"/>
      <c r="F108" s="53"/>
      <c r="G108" s="52"/>
      <c r="H108" s="59"/>
      <c r="I108" s="52"/>
      <c r="J108" s="65" t="s">
        <v>362</v>
      </c>
      <c r="K108" s="76" t="str">
        <f>VLOOKUP(J108,Таблица25[],IF($B$1="RUS",2,3),FALSE)</f>
        <v>РЕПО с ЦК с КСУ 1 день</v>
      </c>
      <c r="L108" s="59"/>
      <c r="M108" s="51"/>
    </row>
    <row r="109" spans="1:13" x14ac:dyDescent="0.3">
      <c r="A109" s="190"/>
      <c r="B109" s="59"/>
      <c r="C109" s="51"/>
      <c r="D109" s="53"/>
      <c r="E109" s="52"/>
      <c r="F109" s="53"/>
      <c r="G109" s="52"/>
      <c r="H109" s="59"/>
      <c r="I109" s="52"/>
      <c r="J109" s="65" t="s">
        <v>355</v>
      </c>
      <c r="K109" s="76" t="str">
        <f>VLOOKUP(J109,Таблица25[],IF($B$1="RUS",2,3),FALSE)</f>
        <v>РЕПО с ЦК с КСУ 2 месяца</v>
      </c>
      <c r="L109" s="59"/>
      <c r="M109" s="51"/>
    </row>
    <row r="110" spans="1:13" x14ac:dyDescent="0.3">
      <c r="A110" s="190"/>
      <c r="B110" s="59"/>
      <c r="C110" s="51"/>
      <c r="D110" s="53"/>
      <c r="E110" s="52"/>
      <c r="F110" s="53"/>
      <c r="G110" s="52"/>
      <c r="H110" s="59"/>
      <c r="I110" s="52"/>
      <c r="J110" s="65" t="s">
        <v>359</v>
      </c>
      <c r="K110" s="76" t="str">
        <f>VLOOKUP(J110,Таблица25[],IF($B$1="RUS",2,3),FALSE)</f>
        <v>РЕПО с ЦК с КСУ 14 дн.</v>
      </c>
      <c r="L110" s="59"/>
      <c r="M110" s="51"/>
    </row>
    <row r="111" spans="1:13" x14ac:dyDescent="0.3">
      <c r="A111" s="190"/>
      <c r="B111" s="59"/>
      <c r="C111" s="51"/>
      <c r="D111" s="53"/>
      <c r="E111" s="52"/>
      <c r="F111" s="53"/>
      <c r="G111" s="52"/>
      <c r="H111" s="59"/>
      <c r="I111" s="52"/>
      <c r="J111" s="65" t="s">
        <v>353</v>
      </c>
      <c r="K111" s="76" t="str">
        <f>VLOOKUP(J111,Таблица25[],IF($B$1="RUS",2,3),FALSE)</f>
        <v>РЕПО с ЦК с КСУ 3 месяца</v>
      </c>
      <c r="L111" s="59"/>
      <c r="M111" s="51"/>
    </row>
    <row r="112" spans="1:13" s="94" customFormat="1" x14ac:dyDescent="0.3">
      <c r="A112" s="190"/>
      <c r="B112" s="59"/>
      <c r="C112" s="51"/>
      <c r="D112" s="53"/>
      <c r="E112" s="52"/>
      <c r="F112" s="53"/>
      <c r="G112" s="52"/>
      <c r="H112" s="59"/>
      <c r="I112" s="52"/>
      <c r="J112" s="65" t="s">
        <v>485</v>
      </c>
      <c r="K112" s="76" t="str">
        <f>VLOOKUP(J112,Таблица25[],IF($B$1="RUS",2,3),FALSE)</f>
        <v>РЕПО с ЦК с КСУ 6 месяцев</v>
      </c>
      <c r="L112" s="59"/>
      <c r="M112" s="51"/>
    </row>
    <row r="113" spans="1:13" s="94" customFormat="1" x14ac:dyDescent="0.3">
      <c r="A113" s="190"/>
      <c r="B113" s="59"/>
      <c r="C113" s="51"/>
      <c r="D113" s="53"/>
      <c r="E113" s="52"/>
      <c r="F113" s="53"/>
      <c r="G113" s="52"/>
      <c r="H113" s="59"/>
      <c r="I113" s="52"/>
      <c r="J113" s="65" t="s">
        <v>486</v>
      </c>
      <c r="K113" s="76" t="str">
        <f>VLOOKUP(J113,Таблица25[],IF($B$1="RUS",2,3),FALSE)</f>
        <v>РЕПО С ЦК с КСУ 1 год</v>
      </c>
      <c r="L113" s="59"/>
      <c r="M113" s="51"/>
    </row>
    <row r="114" spans="1:13" x14ac:dyDescent="0.3">
      <c r="A114" s="190"/>
      <c r="B114" s="59"/>
      <c r="C114" s="51"/>
      <c r="D114" s="53"/>
      <c r="E114" s="52"/>
      <c r="F114" s="53"/>
      <c r="G114" s="52"/>
      <c r="H114" s="59"/>
      <c r="I114" s="52"/>
      <c r="J114" s="65" t="s">
        <v>349</v>
      </c>
      <c r="K114" s="76" t="str">
        <f>VLOOKUP(J114,Таблица25[],IF($B$1="RUS",2,3),FALSE)</f>
        <v>Автоматические переводы КСУ</v>
      </c>
      <c r="L114" s="59"/>
      <c r="M114" s="51"/>
    </row>
    <row r="115" spans="1:13" s="94" customFormat="1" x14ac:dyDescent="0.3">
      <c r="A115" s="190"/>
      <c r="B115" s="96"/>
      <c r="C115" s="97"/>
      <c r="D115" s="98"/>
      <c r="E115" s="99"/>
      <c r="F115" s="98"/>
      <c r="G115" s="99"/>
      <c r="H115" s="96"/>
      <c r="I115" s="99"/>
      <c r="J115" s="65" t="s">
        <v>352</v>
      </c>
      <c r="K115" s="76" t="str">
        <f>VLOOKUP(J115,Таблица25[],IF($B$1="RUS",2,3),FALSE)</f>
        <v>РЕПО с ЦК с КСУ адресное</v>
      </c>
      <c r="L115" s="96"/>
      <c r="M115" s="97"/>
    </row>
    <row r="116" spans="1:13" s="94" customFormat="1" x14ac:dyDescent="0.3">
      <c r="A116" s="190"/>
      <c r="B116" s="96"/>
      <c r="C116" s="97"/>
      <c r="D116" s="98"/>
      <c r="E116" s="99"/>
      <c r="F116" s="98"/>
      <c r="G116" s="99"/>
      <c r="H116" s="96"/>
      <c r="I116" s="99"/>
      <c r="J116" s="65" t="s">
        <v>468</v>
      </c>
      <c r="K116" s="76" t="str">
        <f>VLOOKUP(J116,Таблица25[],IF($B$1="RUS",2,3),FALSE)</f>
        <v>РЕПО с ЦК с КСУ 1 день (USD)</v>
      </c>
      <c r="L116" s="96"/>
      <c r="M116" s="97"/>
    </row>
    <row r="117" spans="1:13" s="94" customFormat="1" x14ac:dyDescent="0.3">
      <c r="A117" s="190"/>
      <c r="B117" s="96"/>
      <c r="C117" s="97"/>
      <c r="D117" s="98"/>
      <c r="E117" s="99"/>
      <c r="F117" s="98"/>
      <c r="G117" s="99"/>
      <c r="H117" s="96"/>
      <c r="I117" s="99"/>
      <c r="J117" s="65" t="s">
        <v>469</v>
      </c>
      <c r="K117" s="76" t="str">
        <f>VLOOKUP(J117,Таблица25[],IF($B$1="RUS",2,3),FALSE)</f>
        <v>РЕПО с ЦК с КСУ 7 дн. (USD)</v>
      </c>
      <c r="L117" s="96"/>
      <c r="M117" s="97"/>
    </row>
    <row r="118" spans="1:13" s="94" customFormat="1" x14ac:dyDescent="0.3">
      <c r="A118" s="190"/>
      <c r="B118" s="96"/>
      <c r="C118" s="97"/>
      <c r="D118" s="98"/>
      <c r="E118" s="99"/>
      <c r="F118" s="98"/>
      <c r="G118" s="99"/>
      <c r="H118" s="96"/>
      <c r="I118" s="99"/>
      <c r="J118" s="65" t="s">
        <v>470</v>
      </c>
      <c r="K118" s="76" t="str">
        <f>VLOOKUP(J118,Таблица25[],IF($B$1="RUS",2,3),FALSE)</f>
        <v>РЕПО с ЦК с КСУ 14 дн. (USD)</v>
      </c>
      <c r="L118" s="96"/>
      <c r="M118" s="97"/>
    </row>
    <row r="119" spans="1:13" s="94" customFormat="1" x14ac:dyDescent="0.3">
      <c r="A119" s="190"/>
      <c r="B119" s="96"/>
      <c r="C119" s="97"/>
      <c r="D119" s="98"/>
      <c r="E119" s="99"/>
      <c r="F119" s="98"/>
      <c r="G119" s="99"/>
      <c r="H119" s="96"/>
      <c r="I119" s="99"/>
      <c r="J119" s="65" t="s">
        <v>471</v>
      </c>
      <c r="K119" s="76" t="str">
        <f>VLOOKUP(J119,Таблица25[],IF($B$1="RUS",2,3),FALSE)</f>
        <v>РЕПО с ЦК с КСУ 1 месяц (USD)</v>
      </c>
      <c r="L119" s="96"/>
      <c r="M119" s="97"/>
    </row>
    <row r="120" spans="1:13" s="94" customFormat="1" x14ac:dyDescent="0.3">
      <c r="A120" s="190"/>
      <c r="B120" s="96"/>
      <c r="C120" s="97"/>
      <c r="D120" s="98"/>
      <c r="E120" s="99"/>
      <c r="F120" s="98"/>
      <c r="G120" s="99"/>
      <c r="H120" s="96"/>
      <c r="I120" s="99"/>
      <c r="J120" s="65" t="s">
        <v>472</v>
      </c>
      <c r="K120" s="76" t="str">
        <f>VLOOKUP(J120,Таблица25[],IF($B$1="RUS",2,3),FALSE)</f>
        <v>РЕПО с ЦК с КСУ 2 месяца (USD)</v>
      </c>
      <c r="L120" s="96"/>
      <c r="M120" s="97"/>
    </row>
    <row r="121" spans="1:13" s="94" customFormat="1" x14ac:dyDescent="0.3">
      <c r="A121" s="190"/>
      <c r="B121" s="96"/>
      <c r="C121" s="97"/>
      <c r="D121" s="98"/>
      <c r="E121" s="99"/>
      <c r="F121" s="98"/>
      <c r="G121" s="99"/>
      <c r="H121" s="96"/>
      <c r="I121" s="99"/>
      <c r="J121" s="65" t="s">
        <v>473</v>
      </c>
      <c r="K121" s="76" t="str">
        <f>VLOOKUP(J121,Таблица25[],IF($B$1="RUS",2,3),FALSE)</f>
        <v>РЕПО с ЦК с КСУ 3 месяца (USD)</v>
      </c>
      <c r="L121" s="96"/>
      <c r="M121" s="97"/>
    </row>
    <row r="122" spans="1:13" s="94" customFormat="1" x14ac:dyDescent="0.3">
      <c r="A122" s="190"/>
      <c r="B122" s="96"/>
      <c r="C122" s="97"/>
      <c r="D122" s="98"/>
      <c r="E122" s="99"/>
      <c r="F122" s="98"/>
      <c r="G122" s="99"/>
      <c r="H122" s="96"/>
      <c r="I122" s="99"/>
      <c r="J122" s="65" t="s">
        <v>474</v>
      </c>
      <c r="K122" s="76" t="str">
        <f>VLOOKUP(J122,Таблица25[],IF($B$1="RUS",2,3),FALSE)</f>
        <v>РЕПО с ЦК с КСУ 6 месяцев (USD)</v>
      </c>
      <c r="L122" s="96"/>
      <c r="M122" s="97"/>
    </row>
    <row r="123" spans="1:13" s="94" customFormat="1" x14ac:dyDescent="0.3">
      <c r="A123" s="190"/>
      <c r="B123" s="96"/>
      <c r="C123" s="97"/>
      <c r="D123" s="98"/>
      <c r="E123" s="99"/>
      <c r="F123" s="98"/>
      <c r="G123" s="99"/>
      <c r="H123" s="96"/>
      <c r="I123" s="99"/>
      <c r="J123" s="65" t="s">
        <v>475</v>
      </c>
      <c r="K123" s="76" t="str">
        <f>VLOOKUP(J123,Таблица25[],IF($B$1="RUS",2,3),FALSE)</f>
        <v>РЕПО с ЦК с КСУ 1 год (USD)</v>
      </c>
      <c r="L123" s="96"/>
      <c r="M123" s="97"/>
    </row>
    <row r="124" spans="1:13" x14ac:dyDescent="0.3">
      <c r="A124" s="190"/>
      <c r="B124" s="96"/>
      <c r="C124" s="97"/>
      <c r="D124" s="98"/>
      <c r="E124" s="99"/>
      <c r="F124" s="98"/>
      <c r="G124" s="99"/>
      <c r="H124" s="96"/>
      <c r="I124" s="99"/>
      <c r="J124" s="65" t="s">
        <v>476</v>
      </c>
      <c r="K124" s="76" t="str">
        <f>VLOOKUP(J124,Таблица25[],IF($B$1="RUS",2,3),FALSE)</f>
        <v>РЕПО с ЦК с КСУ адресное (расч. в USD)</v>
      </c>
      <c r="L124" s="96"/>
      <c r="M124" s="97"/>
    </row>
    <row r="125" spans="1:13" x14ac:dyDescent="0.3">
      <c r="A125" s="190"/>
      <c r="B125" s="96"/>
      <c r="C125" s="97"/>
      <c r="D125" s="98"/>
      <c r="E125" s="99"/>
      <c r="F125" s="98"/>
      <c r="G125" s="99"/>
      <c r="H125" s="96"/>
      <c r="I125" s="99"/>
      <c r="J125" s="65" t="s">
        <v>504</v>
      </c>
      <c r="K125" s="76" t="str">
        <f>VLOOKUP(J125,Таблица25[],IF($B$1="RUS",2,3),FALSE)</f>
        <v>РЕПО с ЦК с КСУ 1 день (EUR)</v>
      </c>
      <c r="L125" s="96"/>
      <c r="M125" s="97"/>
    </row>
    <row r="126" spans="1:13" x14ac:dyDescent="0.3">
      <c r="A126" s="190"/>
      <c r="B126" s="96"/>
      <c r="C126" s="97"/>
      <c r="D126" s="98"/>
      <c r="E126" s="99"/>
      <c r="F126" s="98"/>
      <c r="G126" s="99"/>
      <c r="H126" s="96"/>
      <c r="I126" s="99"/>
      <c r="J126" s="65" t="s">
        <v>506</v>
      </c>
      <c r="K126" s="76" t="str">
        <f>VLOOKUP(J126,Таблица25[],IF($B$1="RUS",2,3),FALSE)</f>
        <v>РЕПО с ЦК с КСУ 7 дн. (EUR)</v>
      </c>
      <c r="L126" s="96"/>
      <c r="M126" s="97"/>
    </row>
    <row r="127" spans="1:13" x14ac:dyDescent="0.3">
      <c r="A127" s="190"/>
      <c r="B127" s="96"/>
      <c r="C127" s="97"/>
      <c r="D127" s="98"/>
      <c r="E127" s="99"/>
      <c r="F127" s="98"/>
      <c r="G127" s="99"/>
      <c r="H127" s="96"/>
      <c r="I127" s="99"/>
      <c r="J127" s="65" t="s">
        <v>508</v>
      </c>
      <c r="K127" s="76" t="str">
        <f>VLOOKUP(J127,Таблица25[],IF($B$1="RUS",2,3),FALSE)</f>
        <v>РЕПО с ЦК с КСУ 14 дн. (EUR)</v>
      </c>
      <c r="L127" s="96"/>
      <c r="M127" s="97"/>
    </row>
    <row r="128" spans="1:13" x14ac:dyDescent="0.3">
      <c r="A128" s="190"/>
      <c r="B128" s="96"/>
      <c r="C128" s="97"/>
      <c r="D128" s="98"/>
      <c r="E128" s="99"/>
      <c r="F128" s="98"/>
      <c r="G128" s="99"/>
      <c r="H128" s="96"/>
      <c r="I128" s="99"/>
      <c r="J128" s="65" t="s">
        <v>510</v>
      </c>
      <c r="K128" s="76" t="str">
        <f>VLOOKUP(J128,Таблица25[],IF($B$1="RUS",2,3),FALSE)</f>
        <v>РЕПО с ЦК с КСУ 1 мес. (EUR)</v>
      </c>
      <c r="L128" s="96"/>
      <c r="M128" s="97"/>
    </row>
    <row r="129" spans="1:13" x14ac:dyDescent="0.3">
      <c r="A129" s="190"/>
      <c r="B129" s="96"/>
      <c r="C129" s="97"/>
      <c r="D129" s="98"/>
      <c r="E129" s="99"/>
      <c r="F129" s="98"/>
      <c r="G129" s="99"/>
      <c r="H129" s="96"/>
      <c r="I129" s="99"/>
      <c r="J129" s="65" t="s">
        <v>512</v>
      </c>
      <c r="K129" s="76" t="str">
        <f>VLOOKUP(J129,Таблица25[],IF($B$1="RUS",2,3),FALSE)</f>
        <v>РЕПО с ЦК с КСУ 2 мес. (EUR)</v>
      </c>
      <c r="L129" s="96"/>
      <c r="M129" s="97"/>
    </row>
    <row r="130" spans="1:13" x14ac:dyDescent="0.3">
      <c r="A130" s="190"/>
      <c r="B130" s="96"/>
      <c r="C130" s="97"/>
      <c r="D130" s="98"/>
      <c r="E130" s="99"/>
      <c r="F130" s="98"/>
      <c r="G130" s="99"/>
      <c r="H130" s="96"/>
      <c r="I130" s="99"/>
      <c r="J130" s="65" t="s">
        <v>514</v>
      </c>
      <c r="K130" s="76" t="str">
        <f>VLOOKUP(J130,Таблица25[],IF($B$1="RUS",2,3),FALSE)</f>
        <v>РЕПО с ЦК с КСУ 3 мес. (EUR)</v>
      </c>
      <c r="L130" s="96"/>
      <c r="M130" s="97"/>
    </row>
    <row r="131" spans="1:13" x14ac:dyDescent="0.3">
      <c r="A131" s="190"/>
      <c r="B131" s="96"/>
      <c r="C131" s="97"/>
      <c r="D131" s="98"/>
      <c r="E131" s="99"/>
      <c r="F131" s="98"/>
      <c r="G131" s="99"/>
      <c r="H131" s="96"/>
      <c r="I131" s="99"/>
      <c r="J131" s="65" t="s">
        <v>516</v>
      </c>
      <c r="K131" s="76" t="str">
        <f>VLOOKUP(J131,Таблица25[],IF($B$1="RUS",2,3),FALSE)</f>
        <v>РЕПО с ЦК с КСУ 6 мес. (EUR)</v>
      </c>
      <c r="L131" s="96"/>
      <c r="M131" s="97"/>
    </row>
    <row r="132" spans="1:13" x14ac:dyDescent="0.3">
      <c r="A132" s="190"/>
      <c r="B132" s="96"/>
      <c r="C132" s="97"/>
      <c r="D132" s="98"/>
      <c r="E132" s="99"/>
      <c r="F132" s="98"/>
      <c r="G132" s="99"/>
      <c r="H132" s="96"/>
      <c r="I132" s="99"/>
      <c r="J132" s="65" t="s">
        <v>518</v>
      </c>
      <c r="K132" s="76" t="str">
        <f>VLOOKUP(J132,Таблица25[],IF($B$1="RUS",2,3),FALSE)</f>
        <v xml:space="preserve">РЕПО с ЦК с КСУ 1 год (EUR) </v>
      </c>
      <c r="L132" s="96"/>
      <c r="M132" s="97"/>
    </row>
    <row r="133" spans="1:13" s="94" customFormat="1" x14ac:dyDescent="0.3">
      <c r="A133" s="190"/>
      <c r="B133" s="96"/>
      <c r="C133" s="97"/>
      <c r="D133" s="98"/>
      <c r="E133" s="99"/>
      <c r="F133" s="98"/>
      <c r="G133" s="99"/>
      <c r="H133" s="96"/>
      <c r="I133" s="99"/>
      <c r="J133" s="125" t="s">
        <v>502</v>
      </c>
      <c r="K133" s="76" t="str">
        <f>VLOOKUP(J133,Таблица25[],IF($B$1="RUS",2,3),FALSE)</f>
        <v>РЕПО с ЦК с КСУ адресн. (EUR)</v>
      </c>
      <c r="L133" s="96"/>
      <c r="M133" s="97"/>
    </row>
    <row r="134" spans="1:13" s="94" customFormat="1" x14ac:dyDescent="0.3">
      <c r="A134" s="190"/>
      <c r="B134" s="96"/>
      <c r="C134" s="97"/>
      <c r="D134" s="98"/>
      <c r="E134" s="99"/>
      <c r="F134" s="98"/>
      <c r="G134" s="99"/>
      <c r="H134" s="96"/>
      <c r="I134" s="99"/>
      <c r="J134" s="125" t="s">
        <v>604</v>
      </c>
      <c r="K134" s="76" t="str">
        <f>VLOOKUP(J134,Таблица25[],IF($B$1="RUS",2,3),FALSE)</f>
        <v>Аукцион с ЦК с КСУ 1 день</v>
      </c>
      <c r="L134" s="96"/>
      <c r="M134" s="97"/>
    </row>
    <row r="135" spans="1:13" s="94" customFormat="1" x14ac:dyDescent="0.3">
      <c r="A135" s="190"/>
      <c r="B135" s="96"/>
      <c r="C135" s="97"/>
      <c r="D135" s="98"/>
      <c r="E135" s="99"/>
      <c r="F135" s="98"/>
      <c r="G135" s="99"/>
      <c r="H135" s="96"/>
      <c r="I135" s="99"/>
      <c r="J135" s="125" t="s">
        <v>605</v>
      </c>
      <c r="K135" s="76" t="str">
        <f>VLOOKUP(J135,Таблица25[],IF($B$1="RUS",2,3),FALSE)</f>
        <v>Аукцион с ЦК с КСУ 7 дней</v>
      </c>
      <c r="L135" s="96"/>
      <c r="M135" s="97"/>
    </row>
    <row r="136" spans="1:13" s="94" customFormat="1" x14ac:dyDescent="0.3">
      <c r="A136" s="190"/>
      <c r="B136" s="96"/>
      <c r="C136" s="97"/>
      <c r="D136" s="98"/>
      <c r="E136" s="99"/>
      <c r="F136" s="98"/>
      <c r="G136" s="99"/>
      <c r="H136" s="96"/>
      <c r="I136" s="99"/>
      <c r="J136" s="125" t="s">
        <v>606</v>
      </c>
      <c r="K136" s="76" t="str">
        <f>VLOOKUP(J136,Таблица25[],IF($B$1="RUS",2,3),FALSE)</f>
        <v>Аукцион с ЦК с КСУ 14 дней</v>
      </c>
      <c r="L136" s="96"/>
      <c r="M136" s="97"/>
    </row>
    <row r="137" spans="1:13" s="94" customFormat="1" x14ac:dyDescent="0.3">
      <c r="A137" s="190"/>
      <c r="B137" s="96"/>
      <c r="C137" s="97"/>
      <c r="D137" s="98"/>
      <c r="E137" s="99"/>
      <c r="F137" s="98"/>
      <c r="G137" s="99"/>
      <c r="H137" s="96"/>
      <c r="I137" s="99"/>
      <c r="J137" s="125" t="s">
        <v>607</v>
      </c>
      <c r="K137" s="76" t="str">
        <f>VLOOKUP(J137,Таблица25[],IF($B$1="RUS",2,3),FALSE)</f>
        <v>Аукцион с ЦК с КСУ 1 месяц</v>
      </c>
      <c r="L137" s="96"/>
      <c r="M137" s="97"/>
    </row>
    <row r="138" spans="1:13" s="94" customFormat="1" x14ac:dyDescent="0.3">
      <c r="A138" s="190"/>
      <c r="B138" s="96"/>
      <c r="C138" s="97"/>
      <c r="D138" s="98"/>
      <c r="E138" s="99"/>
      <c r="F138" s="98"/>
      <c r="G138" s="99"/>
      <c r="H138" s="96"/>
      <c r="I138" s="99"/>
      <c r="J138" s="125" t="s">
        <v>608</v>
      </c>
      <c r="K138" s="76" t="str">
        <f>VLOOKUP(J138,Таблица25[],IF($B$1="RUS",2,3),FALSE)</f>
        <v>Аукцион с ЦК с КСУ 2 месяца</v>
      </c>
      <c r="L138" s="96"/>
      <c r="M138" s="97"/>
    </row>
    <row r="139" spans="1:13" s="94" customFormat="1" x14ac:dyDescent="0.3">
      <c r="A139" s="190"/>
      <c r="B139" s="96"/>
      <c r="C139" s="97"/>
      <c r="D139" s="98"/>
      <c r="E139" s="99"/>
      <c r="F139" s="98"/>
      <c r="G139" s="99"/>
      <c r="H139" s="96"/>
      <c r="I139" s="99"/>
      <c r="J139" s="125" t="s">
        <v>609</v>
      </c>
      <c r="K139" s="76" t="str">
        <f>VLOOKUP(J139,Таблица25[],IF($B$1="RUS",2,3),FALSE)</f>
        <v>Аукцион с ЦК с КСУ 3 месяца</v>
      </c>
      <c r="L139" s="96"/>
      <c r="M139" s="97"/>
    </row>
    <row r="140" spans="1:13" s="94" customFormat="1" x14ac:dyDescent="0.3">
      <c r="A140" s="190"/>
      <c r="B140" s="96"/>
      <c r="C140" s="97"/>
      <c r="D140" s="98"/>
      <c r="E140" s="99"/>
      <c r="F140" s="98"/>
      <c r="G140" s="99"/>
      <c r="H140" s="96"/>
      <c r="I140" s="99"/>
      <c r="J140" s="125" t="s">
        <v>610</v>
      </c>
      <c r="K140" s="76" t="str">
        <f>VLOOKUP(J140,Таблица25[],IF($B$1="RUS",2,3),FALSE)</f>
        <v>Аукцион с ЦК с КСУ 6 месяцев</v>
      </c>
      <c r="L140" s="96"/>
      <c r="M140" s="97"/>
    </row>
    <row r="141" spans="1:13" s="94" customFormat="1" x14ac:dyDescent="0.3">
      <c r="A141" s="190"/>
      <c r="B141" s="96"/>
      <c r="C141" s="97"/>
      <c r="D141" s="98"/>
      <c r="E141" s="99"/>
      <c r="F141" s="98"/>
      <c r="G141" s="99"/>
      <c r="H141" s="96"/>
      <c r="I141" s="99"/>
      <c r="J141" s="125" t="s">
        <v>611</v>
      </c>
      <c r="K141" s="76" t="str">
        <f>VLOOKUP(J141,Таблица25[],IF($B$1="RUS",2,3),FALSE)</f>
        <v>Аукцион с ЦК с КСУ 1 год</v>
      </c>
      <c r="L141" s="96"/>
      <c r="M141" s="97"/>
    </row>
    <row r="142" spans="1:13" s="94" customFormat="1" ht="27.6" x14ac:dyDescent="0.3">
      <c r="A142" s="190"/>
      <c r="B142" s="96"/>
      <c r="C142" s="97"/>
      <c r="D142" s="98"/>
      <c r="E142" s="99"/>
      <c r="F142" s="98"/>
      <c r="G142" s="99"/>
      <c r="H142" s="96"/>
      <c r="I142" s="99"/>
      <c r="J142" s="125" t="s">
        <v>612</v>
      </c>
      <c r="K142" s="76" t="str">
        <f>VLOOKUP(J142,Таблица25[],IF($B$1="RUS",2,3),FALSE)</f>
        <v>Депозиты с ЦК аукцион закл. (для участников рынка депозитов с ЦК)</v>
      </c>
      <c r="L142" s="96"/>
      <c r="M142" s="97"/>
    </row>
    <row r="143" spans="1:13" s="94" customFormat="1" x14ac:dyDescent="0.3">
      <c r="A143" s="190"/>
      <c r="B143" s="96"/>
      <c r="C143" s="97"/>
      <c r="D143" s="98"/>
      <c r="E143" s="99"/>
      <c r="F143" s="98"/>
      <c r="G143" s="99"/>
      <c r="H143" s="96"/>
      <c r="I143" s="99"/>
      <c r="J143" s="125" t="s">
        <v>613</v>
      </c>
      <c r="K143" s="76" t="str">
        <f>VLOOKUP(J143,Таблица25[],IF($B$1="RUS",2,3),FALSE)</f>
        <v>РЕПО с ЦК с КСУ 9 месяцев</v>
      </c>
      <c r="L143" s="96"/>
      <c r="M143" s="97"/>
    </row>
    <row r="144" spans="1:13" s="94" customFormat="1" x14ac:dyDescent="0.3">
      <c r="A144" s="190"/>
      <c r="B144" s="96"/>
      <c r="C144" s="97"/>
      <c r="D144" s="98"/>
      <c r="E144" s="99"/>
      <c r="F144" s="98"/>
      <c r="G144" s="99"/>
      <c r="H144" s="96"/>
      <c r="I144" s="99"/>
      <c r="J144" s="125" t="s">
        <v>614</v>
      </c>
      <c r="K144" s="76" t="str">
        <f>VLOOKUP(J144,Таблица25[],IF($B$1="RUS",2,3),FALSE)</f>
        <v>РЕПО с ЦК с КСУ 9 мес. (USD)</v>
      </c>
      <c r="L144" s="96"/>
      <c r="M144" s="97"/>
    </row>
    <row r="145" spans="1:13" ht="15" thickBot="1" x14ac:dyDescent="0.35">
      <c r="A145" s="191"/>
      <c r="B145" s="60"/>
      <c r="C145" s="55"/>
      <c r="D145" s="57"/>
      <c r="E145" s="56"/>
      <c r="F145" s="57"/>
      <c r="G145" s="56"/>
      <c r="H145" s="60"/>
      <c r="I145" s="56"/>
      <c r="J145" s="74" t="s">
        <v>659</v>
      </c>
      <c r="K145" s="126" t="str">
        <f>VLOOKUP(J145,Таблица25[],IF($B$1="RUS",2,3),FALSE)</f>
        <v>РЕПО с ЦК с КСУ 9 мес. (EUR)</v>
      </c>
      <c r="L145" s="60"/>
      <c r="M145" s="55"/>
    </row>
    <row r="146" spans="1:13" x14ac:dyDescent="0.3">
      <c r="A146" s="72"/>
    </row>
  </sheetData>
  <mergeCells count="13">
    <mergeCell ref="A106:A145"/>
    <mergeCell ref="A47:A81"/>
    <mergeCell ref="A82:A98"/>
    <mergeCell ref="A99:A105"/>
    <mergeCell ref="J3:K3"/>
    <mergeCell ref="A4:A21"/>
    <mergeCell ref="A22:A28"/>
    <mergeCell ref="A29:A46"/>
    <mergeCell ref="L3:M3"/>
    <mergeCell ref="B3:C3"/>
    <mergeCell ref="D3:E3"/>
    <mergeCell ref="F3:G3"/>
    <mergeCell ref="H3:I3"/>
  </mergeCells>
  <dataValidations count="1">
    <dataValidation type="list" allowBlank="1" showInputMessage="1" showErrorMessage="1" sqref="B1" xr:uid="{00000000-0002-0000-0100-000000000000}">
      <formula1>"RUS, ENG"</formula1>
    </dataValidation>
  </dataValidation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O95"/>
  <sheetViews>
    <sheetView zoomScale="90" zoomScaleNormal="90" workbookViewId="0">
      <pane xSplit="2" ySplit="4" topLeftCell="C26" activePane="bottomRight" state="frozenSplit"/>
      <selection pane="topRight" activeCell="B1" sqref="B1"/>
      <selection pane="bottomLeft" activeCell="A8" sqref="A8"/>
      <selection pane="bottomRight" activeCell="A36" sqref="A36:XFD48"/>
    </sheetView>
  </sheetViews>
  <sheetFormatPr defaultRowHeight="12" x14ac:dyDescent="0.25"/>
  <cols>
    <col min="1" max="1" width="37.88671875" style="3" customWidth="1"/>
    <col min="2" max="2" width="43.44140625" style="3" customWidth="1"/>
    <col min="3" max="3" width="19" style="3" bestFit="1" customWidth="1"/>
    <col min="4" max="4" width="27.5546875" style="3" customWidth="1"/>
    <col min="5" max="5" width="19.44140625" style="3" customWidth="1"/>
    <col min="6" max="6" width="14" style="3" customWidth="1"/>
    <col min="7" max="7" width="13.5546875" style="3" customWidth="1"/>
    <col min="8" max="8" width="15.6640625" style="3" customWidth="1"/>
    <col min="9" max="9" width="17.88671875" style="3" customWidth="1"/>
    <col min="10" max="10" width="12" style="3" customWidth="1"/>
    <col min="11" max="11" width="10.88671875" style="3" customWidth="1"/>
    <col min="12" max="12" width="10.5546875" style="3" customWidth="1"/>
    <col min="13" max="14" width="9.109375" style="3" customWidth="1"/>
    <col min="15" max="15" width="12.109375" style="3" customWidth="1"/>
    <col min="16" max="253" width="9.109375" style="3"/>
    <col min="254" max="254" width="59.6640625" style="3" customWidth="1"/>
    <col min="255" max="255" width="39.88671875" style="3" customWidth="1"/>
    <col min="256" max="256" width="37.88671875" style="3" customWidth="1"/>
    <col min="257" max="509" width="9.109375" style="3"/>
    <col min="510" max="510" width="59.6640625" style="3" customWidth="1"/>
    <col min="511" max="511" width="39.88671875" style="3" customWidth="1"/>
    <col min="512" max="512" width="37.88671875" style="3" customWidth="1"/>
    <col min="513" max="765" width="9.109375" style="3"/>
    <col min="766" max="766" width="59.6640625" style="3" customWidth="1"/>
    <col min="767" max="767" width="39.88671875" style="3" customWidth="1"/>
    <col min="768" max="768" width="37.88671875" style="3" customWidth="1"/>
    <col min="769" max="1021" width="9.109375" style="3"/>
    <col min="1022" max="1022" width="59.6640625" style="3" customWidth="1"/>
    <col min="1023" max="1023" width="39.88671875" style="3" customWidth="1"/>
    <col min="1024" max="1024" width="37.88671875" style="3" customWidth="1"/>
    <col min="1025" max="1277" width="9.109375" style="3"/>
    <col min="1278" max="1278" width="59.6640625" style="3" customWidth="1"/>
    <col min="1279" max="1279" width="39.88671875" style="3" customWidth="1"/>
    <col min="1280" max="1280" width="37.88671875" style="3" customWidth="1"/>
    <col min="1281" max="1533" width="9.109375" style="3"/>
    <col min="1534" max="1534" width="59.6640625" style="3" customWidth="1"/>
    <col min="1535" max="1535" width="39.88671875" style="3" customWidth="1"/>
    <col min="1536" max="1536" width="37.88671875" style="3" customWidth="1"/>
    <col min="1537" max="1789" width="9.109375" style="3"/>
    <col min="1790" max="1790" width="59.6640625" style="3" customWidth="1"/>
    <col min="1791" max="1791" width="39.88671875" style="3" customWidth="1"/>
    <col min="1792" max="1792" width="37.88671875" style="3" customWidth="1"/>
    <col min="1793" max="2045" width="9.109375" style="3"/>
    <col min="2046" max="2046" width="59.6640625" style="3" customWidth="1"/>
    <col min="2047" max="2047" width="39.88671875" style="3" customWidth="1"/>
    <col min="2048" max="2048" width="37.88671875" style="3" customWidth="1"/>
    <col min="2049" max="2301" width="9.109375" style="3"/>
    <col min="2302" max="2302" width="59.6640625" style="3" customWidth="1"/>
    <col min="2303" max="2303" width="39.88671875" style="3" customWidth="1"/>
    <col min="2304" max="2304" width="37.88671875" style="3" customWidth="1"/>
    <col min="2305" max="2557" width="9.109375" style="3"/>
    <col min="2558" max="2558" width="59.6640625" style="3" customWidth="1"/>
    <col min="2559" max="2559" width="39.88671875" style="3" customWidth="1"/>
    <col min="2560" max="2560" width="37.88671875" style="3" customWidth="1"/>
    <col min="2561" max="2813" width="9.109375" style="3"/>
    <col min="2814" max="2814" width="59.6640625" style="3" customWidth="1"/>
    <col min="2815" max="2815" width="39.88671875" style="3" customWidth="1"/>
    <col min="2816" max="2816" width="37.88671875" style="3" customWidth="1"/>
    <col min="2817" max="3069" width="9.109375" style="3"/>
    <col min="3070" max="3070" width="59.6640625" style="3" customWidth="1"/>
    <col min="3071" max="3071" width="39.88671875" style="3" customWidth="1"/>
    <col min="3072" max="3072" width="37.88671875" style="3" customWidth="1"/>
    <col min="3073" max="3325" width="9.109375" style="3"/>
    <col min="3326" max="3326" width="59.6640625" style="3" customWidth="1"/>
    <col min="3327" max="3327" width="39.88671875" style="3" customWidth="1"/>
    <col min="3328" max="3328" width="37.88671875" style="3" customWidth="1"/>
    <col min="3329" max="3581" width="9.109375" style="3"/>
    <col min="3582" max="3582" width="59.6640625" style="3" customWidth="1"/>
    <col min="3583" max="3583" width="39.88671875" style="3" customWidth="1"/>
    <col min="3584" max="3584" width="37.88671875" style="3" customWidth="1"/>
    <col min="3585" max="3837" width="9.109375" style="3"/>
    <col min="3838" max="3838" width="59.6640625" style="3" customWidth="1"/>
    <col min="3839" max="3839" width="39.88671875" style="3" customWidth="1"/>
    <col min="3840" max="3840" width="37.88671875" style="3" customWidth="1"/>
    <col min="3841" max="4093" width="9.109375" style="3"/>
    <col min="4094" max="4094" width="59.6640625" style="3" customWidth="1"/>
    <col min="4095" max="4095" width="39.88671875" style="3" customWidth="1"/>
    <col min="4096" max="4096" width="37.88671875" style="3" customWidth="1"/>
    <col min="4097" max="4349" width="9.109375" style="3"/>
    <col min="4350" max="4350" width="59.6640625" style="3" customWidth="1"/>
    <col min="4351" max="4351" width="39.88671875" style="3" customWidth="1"/>
    <col min="4352" max="4352" width="37.88671875" style="3" customWidth="1"/>
    <col min="4353" max="4605" width="9.109375" style="3"/>
    <col min="4606" max="4606" width="59.6640625" style="3" customWidth="1"/>
    <col min="4607" max="4607" width="39.88671875" style="3" customWidth="1"/>
    <col min="4608" max="4608" width="37.88671875" style="3" customWidth="1"/>
    <col min="4609" max="4861" width="9.109375" style="3"/>
    <col min="4862" max="4862" width="59.6640625" style="3" customWidth="1"/>
    <col min="4863" max="4863" width="39.88671875" style="3" customWidth="1"/>
    <col min="4864" max="4864" width="37.88671875" style="3" customWidth="1"/>
    <col min="4865" max="5117" width="9.109375" style="3"/>
    <col min="5118" max="5118" width="59.6640625" style="3" customWidth="1"/>
    <col min="5119" max="5119" width="39.88671875" style="3" customWidth="1"/>
    <col min="5120" max="5120" width="37.88671875" style="3" customWidth="1"/>
    <col min="5121" max="5373" width="9.109375" style="3"/>
    <col min="5374" max="5374" width="59.6640625" style="3" customWidth="1"/>
    <col min="5375" max="5375" width="39.88671875" style="3" customWidth="1"/>
    <col min="5376" max="5376" width="37.88671875" style="3" customWidth="1"/>
    <col min="5377" max="5629" width="9.109375" style="3"/>
    <col min="5630" max="5630" width="59.6640625" style="3" customWidth="1"/>
    <col min="5631" max="5631" width="39.88671875" style="3" customWidth="1"/>
    <col min="5632" max="5632" width="37.88671875" style="3" customWidth="1"/>
    <col min="5633" max="5885" width="9.109375" style="3"/>
    <col min="5886" max="5886" width="59.6640625" style="3" customWidth="1"/>
    <col min="5887" max="5887" width="39.88671875" style="3" customWidth="1"/>
    <col min="5888" max="5888" width="37.88671875" style="3" customWidth="1"/>
    <col min="5889" max="6141" width="9.109375" style="3"/>
    <col min="6142" max="6142" width="59.6640625" style="3" customWidth="1"/>
    <col min="6143" max="6143" width="39.88671875" style="3" customWidth="1"/>
    <col min="6144" max="6144" width="37.88671875" style="3" customWidth="1"/>
    <col min="6145" max="6397" width="9.109375" style="3"/>
    <col min="6398" max="6398" width="59.6640625" style="3" customWidth="1"/>
    <col min="6399" max="6399" width="39.88671875" style="3" customWidth="1"/>
    <col min="6400" max="6400" width="37.88671875" style="3" customWidth="1"/>
    <col min="6401" max="6653" width="9.109375" style="3"/>
    <col min="6654" max="6654" width="59.6640625" style="3" customWidth="1"/>
    <col min="6655" max="6655" width="39.88671875" style="3" customWidth="1"/>
    <col min="6656" max="6656" width="37.88671875" style="3" customWidth="1"/>
    <col min="6657" max="6909" width="9.109375" style="3"/>
    <col min="6910" max="6910" width="59.6640625" style="3" customWidth="1"/>
    <col min="6911" max="6911" width="39.88671875" style="3" customWidth="1"/>
    <col min="6912" max="6912" width="37.88671875" style="3" customWidth="1"/>
    <col min="6913" max="7165" width="9.109375" style="3"/>
    <col min="7166" max="7166" width="59.6640625" style="3" customWidth="1"/>
    <col min="7167" max="7167" width="39.88671875" style="3" customWidth="1"/>
    <col min="7168" max="7168" width="37.88671875" style="3" customWidth="1"/>
    <col min="7169" max="7421" width="9.109375" style="3"/>
    <col min="7422" max="7422" width="59.6640625" style="3" customWidth="1"/>
    <col min="7423" max="7423" width="39.88671875" style="3" customWidth="1"/>
    <col min="7424" max="7424" width="37.88671875" style="3" customWidth="1"/>
    <col min="7425" max="7677" width="9.109375" style="3"/>
    <col min="7678" max="7678" width="59.6640625" style="3" customWidth="1"/>
    <col min="7679" max="7679" width="39.88671875" style="3" customWidth="1"/>
    <col min="7680" max="7680" width="37.88671875" style="3" customWidth="1"/>
    <col min="7681" max="7933" width="9.109375" style="3"/>
    <col min="7934" max="7934" width="59.6640625" style="3" customWidth="1"/>
    <col min="7935" max="7935" width="39.88671875" style="3" customWidth="1"/>
    <col min="7936" max="7936" width="37.88671875" style="3" customWidth="1"/>
    <col min="7937" max="8189" width="9.109375" style="3"/>
    <col min="8190" max="8190" width="59.6640625" style="3" customWidth="1"/>
    <col min="8191" max="8191" width="39.88671875" style="3" customWidth="1"/>
    <col min="8192" max="8192" width="37.88671875" style="3" customWidth="1"/>
    <col min="8193" max="8445" width="9.109375" style="3"/>
    <col min="8446" max="8446" width="59.6640625" style="3" customWidth="1"/>
    <col min="8447" max="8447" width="39.88671875" style="3" customWidth="1"/>
    <col min="8448" max="8448" width="37.88671875" style="3" customWidth="1"/>
    <col min="8449" max="8701" width="9.109375" style="3"/>
    <col min="8702" max="8702" width="59.6640625" style="3" customWidth="1"/>
    <col min="8703" max="8703" width="39.88671875" style="3" customWidth="1"/>
    <col min="8704" max="8704" width="37.88671875" style="3" customWidth="1"/>
    <col min="8705" max="8957" width="9.109375" style="3"/>
    <col min="8958" max="8958" width="59.6640625" style="3" customWidth="1"/>
    <col min="8959" max="8959" width="39.88671875" style="3" customWidth="1"/>
    <col min="8960" max="8960" width="37.88671875" style="3" customWidth="1"/>
    <col min="8961" max="9213" width="9.109375" style="3"/>
    <col min="9214" max="9214" width="59.6640625" style="3" customWidth="1"/>
    <col min="9215" max="9215" width="39.88671875" style="3" customWidth="1"/>
    <col min="9216" max="9216" width="37.88671875" style="3" customWidth="1"/>
    <col min="9217" max="9469" width="9.109375" style="3"/>
    <col min="9470" max="9470" width="59.6640625" style="3" customWidth="1"/>
    <col min="9471" max="9471" width="39.88671875" style="3" customWidth="1"/>
    <col min="9472" max="9472" width="37.88671875" style="3" customWidth="1"/>
    <col min="9473" max="9725" width="9.109375" style="3"/>
    <col min="9726" max="9726" width="59.6640625" style="3" customWidth="1"/>
    <col min="9727" max="9727" width="39.88671875" style="3" customWidth="1"/>
    <col min="9728" max="9728" width="37.88671875" style="3" customWidth="1"/>
    <col min="9729" max="9981" width="9.109375" style="3"/>
    <col min="9982" max="9982" width="59.6640625" style="3" customWidth="1"/>
    <col min="9983" max="9983" width="39.88671875" style="3" customWidth="1"/>
    <col min="9984" max="9984" width="37.88671875" style="3" customWidth="1"/>
    <col min="9985" max="10237" width="9.109375" style="3"/>
    <col min="10238" max="10238" width="59.6640625" style="3" customWidth="1"/>
    <col min="10239" max="10239" width="39.88671875" style="3" customWidth="1"/>
    <col min="10240" max="10240" width="37.88671875" style="3" customWidth="1"/>
    <col min="10241" max="10493" width="9.109375" style="3"/>
    <col min="10494" max="10494" width="59.6640625" style="3" customWidth="1"/>
    <col min="10495" max="10495" width="39.88671875" style="3" customWidth="1"/>
    <col min="10496" max="10496" width="37.88671875" style="3" customWidth="1"/>
    <col min="10497" max="10749" width="9.109375" style="3"/>
    <col min="10750" max="10750" width="59.6640625" style="3" customWidth="1"/>
    <col min="10751" max="10751" width="39.88671875" style="3" customWidth="1"/>
    <col min="10752" max="10752" width="37.88671875" style="3" customWidth="1"/>
    <col min="10753" max="11005" width="9.109375" style="3"/>
    <col min="11006" max="11006" width="59.6640625" style="3" customWidth="1"/>
    <col min="11007" max="11007" width="39.88671875" style="3" customWidth="1"/>
    <col min="11008" max="11008" width="37.88671875" style="3" customWidth="1"/>
    <col min="11009" max="11261" width="9.109375" style="3"/>
    <col min="11262" max="11262" width="59.6640625" style="3" customWidth="1"/>
    <col min="11263" max="11263" width="39.88671875" style="3" customWidth="1"/>
    <col min="11264" max="11264" width="37.88671875" style="3" customWidth="1"/>
    <col min="11265" max="11517" width="9.109375" style="3"/>
    <col min="11518" max="11518" width="59.6640625" style="3" customWidth="1"/>
    <col min="11519" max="11519" width="39.88671875" style="3" customWidth="1"/>
    <col min="11520" max="11520" width="37.88671875" style="3" customWidth="1"/>
    <col min="11521" max="11773" width="9.109375" style="3"/>
    <col min="11774" max="11774" width="59.6640625" style="3" customWidth="1"/>
    <col min="11775" max="11775" width="39.88671875" style="3" customWidth="1"/>
    <col min="11776" max="11776" width="37.88671875" style="3" customWidth="1"/>
    <col min="11777" max="12029" width="9.109375" style="3"/>
    <col min="12030" max="12030" width="59.6640625" style="3" customWidth="1"/>
    <col min="12031" max="12031" width="39.88671875" style="3" customWidth="1"/>
    <col min="12032" max="12032" width="37.88671875" style="3" customWidth="1"/>
    <col min="12033" max="12285" width="9.109375" style="3"/>
    <col min="12286" max="12286" width="59.6640625" style="3" customWidth="1"/>
    <col min="12287" max="12287" width="39.88671875" style="3" customWidth="1"/>
    <col min="12288" max="12288" width="37.88671875" style="3" customWidth="1"/>
    <col min="12289" max="12541" width="9.109375" style="3"/>
    <col min="12542" max="12542" width="59.6640625" style="3" customWidth="1"/>
    <col min="12543" max="12543" width="39.88671875" style="3" customWidth="1"/>
    <col min="12544" max="12544" width="37.88671875" style="3" customWidth="1"/>
    <col min="12545" max="12797" width="9.109375" style="3"/>
    <col min="12798" max="12798" width="59.6640625" style="3" customWidth="1"/>
    <col min="12799" max="12799" width="39.88671875" style="3" customWidth="1"/>
    <col min="12800" max="12800" width="37.88671875" style="3" customWidth="1"/>
    <col min="12801" max="13053" width="9.109375" style="3"/>
    <col min="13054" max="13054" width="59.6640625" style="3" customWidth="1"/>
    <col min="13055" max="13055" width="39.88671875" style="3" customWidth="1"/>
    <col min="13056" max="13056" width="37.88671875" style="3" customWidth="1"/>
    <col min="13057" max="13309" width="9.109375" style="3"/>
    <col min="13310" max="13310" width="59.6640625" style="3" customWidth="1"/>
    <col min="13311" max="13311" width="39.88671875" style="3" customWidth="1"/>
    <col min="13312" max="13312" width="37.88671875" style="3" customWidth="1"/>
    <col min="13313" max="13565" width="9.109375" style="3"/>
    <col min="13566" max="13566" width="59.6640625" style="3" customWidth="1"/>
    <col min="13567" max="13567" width="39.88671875" style="3" customWidth="1"/>
    <col min="13568" max="13568" width="37.88671875" style="3" customWidth="1"/>
    <col min="13569" max="13821" width="9.109375" style="3"/>
    <col min="13822" max="13822" width="59.6640625" style="3" customWidth="1"/>
    <col min="13823" max="13823" width="39.88671875" style="3" customWidth="1"/>
    <col min="13824" max="13824" width="37.88671875" style="3" customWidth="1"/>
    <col min="13825" max="14077" width="9.109375" style="3"/>
    <col min="14078" max="14078" width="59.6640625" style="3" customWidth="1"/>
    <col min="14079" max="14079" width="39.88671875" style="3" customWidth="1"/>
    <col min="14080" max="14080" width="37.88671875" style="3" customWidth="1"/>
    <col min="14081" max="14333" width="9.109375" style="3"/>
    <col min="14334" max="14334" width="59.6640625" style="3" customWidth="1"/>
    <col min="14335" max="14335" width="39.88671875" style="3" customWidth="1"/>
    <col min="14336" max="14336" width="37.88671875" style="3" customWidth="1"/>
    <col min="14337" max="14589" width="9.109375" style="3"/>
    <col min="14590" max="14590" width="59.6640625" style="3" customWidth="1"/>
    <col min="14591" max="14591" width="39.88671875" style="3" customWidth="1"/>
    <col min="14592" max="14592" width="37.88671875" style="3" customWidth="1"/>
    <col min="14593" max="14845" width="9.109375" style="3"/>
    <col min="14846" max="14846" width="59.6640625" style="3" customWidth="1"/>
    <col min="14847" max="14847" width="39.88671875" style="3" customWidth="1"/>
    <col min="14848" max="14848" width="37.88671875" style="3" customWidth="1"/>
    <col min="14849" max="15101" width="9.109375" style="3"/>
    <col min="15102" max="15102" width="59.6640625" style="3" customWidth="1"/>
    <col min="15103" max="15103" width="39.88671875" style="3" customWidth="1"/>
    <col min="15104" max="15104" width="37.88671875" style="3" customWidth="1"/>
    <col min="15105" max="15357" width="9.109375" style="3"/>
    <col min="15358" max="15358" width="59.6640625" style="3" customWidth="1"/>
    <col min="15359" max="15359" width="39.88671875" style="3" customWidth="1"/>
    <col min="15360" max="15360" width="37.88671875" style="3" customWidth="1"/>
    <col min="15361" max="15613" width="9.109375" style="3"/>
    <col min="15614" max="15614" width="59.6640625" style="3" customWidth="1"/>
    <col min="15615" max="15615" width="39.88671875" style="3" customWidth="1"/>
    <col min="15616" max="15616" width="37.88671875" style="3" customWidth="1"/>
    <col min="15617" max="15869" width="9.109375" style="3"/>
    <col min="15870" max="15870" width="59.6640625" style="3" customWidth="1"/>
    <col min="15871" max="15871" width="39.88671875" style="3" customWidth="1"/>
    <col min="15872" max="15872" width="37.88671875" style="3" customWidth="1"/>
    <col min="15873" max="16125" width="9.109375" style="3"/>
    <col min="16126" max="16126" width="59.6640625" style="3" customWidth="1"/>
    <col min="16127" max="16127" width="39.88671875" style="3" customWidth="1"/>
    <col min="16128" max="16128" width="37.88671875" style="3" customWidth="1"/>
    <col min="16129" max="16384" width="9.109375" style="3"/>
  </cols>
  <sheetData>
    <row r="1" spans="1:15" ht="13.8" x14ac:dyDescent="0.3">
      <c r="A1" s="2" t="s">
        <v>751</v>
      </c>
    </row>
    <row r="2" spans="1:15" ht="15" customHeight="1" x14ac:dyDescent="0.25">
      <c r="A2" s="3" t="s">
        <v>210</v>
      </c>
      <c r="J2" s="201" t="s">
        <v>209</v>
      </c>
      <c r="K2" s="201"/>
      <c r="L2" s="201" t="s">
        <v>97</v>
      </c>
      <c r="M2" s="201"/>
      <c r="N2" s="201"/>
      <c r="O2" s="201"/>
    </row>
    <row r="3" spans="1:15" ht="39.75" customHeight="1" x14ac:dyDescent="0.25">
      <c r="A3" s="6" t="s">
        <v>48</v>
      </c>
      <c r="B3" s="6" t="s">
        <v>915</v>
      </c>
      <c r="C3" s="6" t="s">
        <v>50</v>
      </c>
      <c r="D3" s="6" t="s">
        <v>216</v>
      </c>
      <c r="E3" s="6" t="s">
        <v>212</v>
      </c>
      <c r="F3" s="4" t="s">
        <v>102</v>
      </c>
      <c r="G3" s="4" t="s">
        <v>103</v>
      </c>
      <c r="H3" s="163" t="s">
        <v>968</v>
      </c>
      <c r="I3" s="163" t="s">
        <v>969</v>
      </c>
      <c r="J3" s="4" t="s">
        <v>110</v>
      </c>
      <c r="K3" s="4" t="s">
        <v>111</v>
      </c>
      <c r="L3" s="4" t="s">
        <v>98</v>
      </c>
      <c r="M3" s="4" t="s">
        <v>99</v>
      </c>
      <c r="N3" s="4" t="s">
        <v>100</v>
      </c>
      <c r="O3" s="4" t="s">
        <v>893</v>
      </c>
    </row>
    <row r="4" spans="1:15" ht="26.25" customHeight="1" x14ac:dyDescent="0.25">
      <c r="A4" s="7" t="s">
        <v>48</v>
      </c>
      <c r="B4" s="7" t="s">
        <v>49</v>
      </c>
      <c r="C4" s="7" t="s">
        <v>50</v>
      </c>
      <c r="D4" s="7" t="s">
        <v>51</v>
      </c>
      <c r="E4" s="7" t="s">
        <v>211</v>
      </c>
      <c r="F4" s="8" t="s">
        <v>102</v>
      </c>
      <c r="G4" s="8" t="s">
        <v>103</v>
      </c>
      <c r="H4" s="8" t="s">
        <v>105</v>
      </c>
      <c r="I4" s="8" t="s">
        <v>104</v>
      </c>
      <c r="J4" s="8" t="s">
        <v>110</v>
      </c>
      <c r="K4" s="8" t="s">
        <v>111</v>
      </c>
      <c r="L4" s="8" t="s">
        <v>98</v>
      </c>
      <c r="M4" s="8" t="s">
        <v>99</v>
      </c>
      <c r="N4" s="8" t="s">
        <v>100</v>
      </c>
      <c r="O4" s="8" t="s">
        <v>893</v>
      </c>
    </row>
    <row r="5" spans="1:15" x14ac:dyDescent="0.25">
      <c r="A5" s="9" t="s">
        <v>262</v>
      </c>
      <c r="B5" s="9" t="s">
        <v>52</v>
      </c>
      <c r="C5" s="9" t="s">
        <v>263</v>
      </c>
      <c r="D5" s="9" t="s">
        <v>53</v>
      </c>
      <c r="E5" s="9" t="s">
        <v>214</v>
      </c>
      <c r="F5" s="9" t="s">
        <v>106</v>
      </c>
      <c r="G5" s="9" t="s">
        <v>108</v>
      </c>
      <c r="H5" s="108"/>
      <c r="I5" s="108"/>
      <c r="J5" s="108"/>
      <c r="K5" s="108"/>
      <c r="L5" s="108" t="s">
        <v>4</v>
      </c>
      <c r="M5" s="108" t="s">
        <v>4</v>
      </c>
      <c r="N5" s="108"/>
    </row>
    <row r="6" spans="1:15" x14ac:dyDescent="0.25">
      <c r="A6" s="9" t="s">
        <v>262</v>
      </c>
      <c r="B6" s="9" t="s">
        <v>52</v>
      </c>
      <c r="C6" s="9" t="s">
        <v>263</v>
      </c>
      <c r="D6" s="9" t="s">
        <v>57</v>
      </c>
      <c r="E6" s="9" t="s">
        <v>215</v>
      </c>
      <c r="F6" s="9" t="s">
        <v>106</v>
      </c>
      <c r="G6" s="9" t="s">
        <v>108</v>
      </c>
      <c r="H6" s="108" t="s">
        <v>4</v>
      </c>
      <c r="I6" s="108"/>
      <c r="J6" s="108"/>
      <c r="K6" s="108"/>
      <c r="L6" s="108"/>
      <c r="M6" s="108"/>
      <c r="N6" s="108"/>
    </row>
    <row r="7" spans="1:15" x14ac:dyDescent="0.25">
      <c r="A7" s="9" t="s">
        <v>262</v>
      </c>
      <c r="B7" s="9" t="s">
        <v>52</v>
      </c>
      <c r="C7" s="9" t="s">
        <v>263</v>
      </c>
      <c r="D7" s="9" t="s">
        <v>54</v>
      </c>
      <c r="E7" s="9" t="s">
        <v>214</v>
      </c>
      <c r="F7" s="9" t="s">
        <v>106</v>
      </c>
      <c r="G7" s="9" t="s">
        <v>108</v>
      </c>
      <c r="H7" s="108" t="s">
        <v>4</v>
      </c>
      <c r="I7" s="108"/>
      <c r="J7" s="108"/>
      <c r="K7" s="108"/>
      <c r="L7" s="108"/>
      <c r="M7" s="108"/>
      <c r="N7" s="108"/>
    </row>
    <row r="8" spans="1:15" x14ac:dyDescent="0.25">
      <c r="A8" s="9" t="s">
        <v>262</v>
      </c>
      <c r="B8" s="9" t="s">
        <v>52</v>
      </c>
      <c r="C8" s="9" t="s">
        <v>263</v>
      </c>
      <c r="D8" s="9" t="s">
        <v>55</v>
      </c>
      <c r="E8" s="9" t="s">
        <v>215</v>
      </c>
      <c r="F8" s="9" t="s">
        <v>106</v>
      </c>
      <c r="G8" s="9" t="s">
        <v>108</v>
      </c>
      <c r="H8" s="108" t="s">
        <v>4</v>
      </c>
      <c r="I8" s="108"/>
      <c r="J8" s="108"/>
      <c r="K8" s="108"/>
      <c r="L8" s="108"/>
      <c r="M8" s="108"/>
      <c r="N8" s="108"/>
    </row>
    <row r="9" spans="1:15" x14ac:dyDescent="0.25">
      <c r="A9" s="9" t="s">
        <v>262</v>
      </c>
      <c r="B9" s="9" t="s">
        <v>52</v>
      </c>
      <c r="C9" s="9" t="s">
        <v>56</v>
      </c>
      <c r="D9" s="9" t="s">
        <v>53</v>
      </c>
      <c r="E9" s="9" t="s">
        <v>214</v>
      </c>
      <c r="F9" s="9" t="s">
        <v>106</v>
      </c>
      <c r="G9" s="9" t="s">
        <v>108</v>
      </c>
      <c r="H9" s="108" t="s">
        <v>4</v>
      </c>
      <c r="I9" s="108" t="s">
        <v>4</v>
      </c>
      <c r="J9" s="108" t="s">
        <v>4</v>
      </c>
      <c r="K9" s="108" t="s">
        <v>4</v>
      </c>
      <c r="L9" s="108" t="s">
        <v>4</v>
      </c>
      <c r="M9" s="108" t="s">
        <v>4</v>
      </c>
      <c r="N9" s="108" t="s">
        <v>4</v>
      </c>
      <c r="O9" s="108" t="s">
        <v>4</v>
      </c>
    </row>
    <row r="10" spans="1:15" x14ac:dyDescent="0.25">
      <c r="A10" s="9" t="s">
        <v>262</v>
      </c>
      <c r="B10" s="9" t="s">
        <v>52</v>
      </c>
      <c r="C10" s="9" t="s">
        <v>56</v>
      </c>
      <c r="D10" s="9" t="s">
        <v>57</v>
      </c>
      <c r="E10" s="9" t="s">
        <v>215</v>
      </c>
      <c r="F10" s="9" t="s">
        <v>106</v>
      </c>
      <c r="G10" s="9" t="s">
        <v>108</v>
      </c>
      <c r="H10" s="108" t="s">
        <v>4</v>
      </c>
      <c r="I10" s="108" t="s">
        <v>4</v>
      </c>
      <c r="J10" s="108"/>
      <c r="K10" s="108"/>
      <c r="L10" s="108"/>
      <c r="M10" s="108"/>
      <c r="N10" s="108"/>
    </row>
    <row r="11" spans="1:15" x14ac:dyDescent="0.25">
      <c r="A11" s="9" t="s">
        <v>262</v>
      </c>
      <c r="B11" s="9" t="s">
        <v>52</v>
      </c>
      <c r="C11" s="9" t="s">
        <v>56</v>
      </c>
      <c r="D11" s="9" t="s">
        <v>54</v>
      </c>
      <c r="E11" s="9" t="s">
        <v>214</v>
      </c>
      <c r="F11" s="9" t="s">
        <v>106</v>
      </c>
      <c r="G11" s="9" t="s">
        <v>108</v>
      </c>
      <c r="H11" s="108" t="s">
        <v>4</v>
      </c>
      <c r="I11" s="108"/>
      <c r="J11" s="108"/>
      <c r="K11" s="108"/>
      <c r="L11" s="108"/>
      <c r="M11" s="108"/>
      <c r="N11" s="108"/>
    </row>
    <row r="12" spans="1:15" x14ac:dyDescent="0.25">
      <c r="A12" s="9" t="s">
        <v>262</v>
      </c>
      <c r="B12" s="9" t="s">
        <v>52</v>
      </c>
      <c r="C12" s="9" t="s">
        <v>56</v>
      </c>
      <c r="D12" s="9" t="s">
        <v>55</v>
      </c>
      <c r="E12" s="9" t="s">
        <v>215</v>
      </c>
      <c r="F12" s="9" t="s">
        <v>106</v>
      </c>
      <c r="G12" s="9" t="s">
        <v>108</v>
      </c>
      <c r="H12" s="108" t="s">
        <v>4</v>
      </c>
      <c r="I12" s="108"/>
      <c r="J12" s="108"/>
      <c r="K12" s="108"/>
      <c r="L12" s="108"/>
      <c r="M12" s="108"/>
      <c r="N12" s="108"/>
    </row>
    <row r="13" spans="1:15" x14ac:dyDescent="0.25">
      <c r="A13" s="9" t="s">
        <v>262</v>
      </c>
      <c r="B13" s="9" t="s">
        <v>58</v>
      </c>
      <c r="C13" s="9" t="s">
        <v>56</v>
      </c>
      <c r="D13" s="9" t="s">
        <v>59</v>
      </c>
      <c r="E13" s="9" t="s">
        <v>214</v>
      </c>
      <c r="F13" s="9" t="s">
        <v>106</v>
      </c>
      <c r="G13" s="9" t="s">
        <v>108</v>
      </c>
      <c r="H13" s="108" t="s">
        <v>4</v>
      </c>
      <c r="I13" s="108" t="s">
        <v>4</v>
      </c>
      <c r="J13" s="108"/>
      <c r="K13" s="108"/>
      <c r="L13" s="108"/>
      <c r="M13" s="108"/>
      <c r="N13" s="108"/>
    </row>
    <row r="14" spans="1:15" x14ac:dyDescent="0.25">
      <c r="A14" s="9" t="s">
        <v>262</v>
      </c>
      <c r="B14" s="9" t="s">
        <v>453</v>
      </c>
      <c r="C14" s="9" t="s">
        <v>60</v>
      </c>
      <c r="D14" s="9" t="s">
        <v>53</v>
      </c>
      <c r="E14" s="9" t="s">
        <v>214</v>
      </c>
      <c r="F14" s="9" t="s">
        <v>106</v>
      </c>
      <c r="G14" s="9" t="s">
        <v>108</v>
      </c>
      <c r="H14" s="108" t="s">
        <v>4</v>
      </c>
      <c r="I14" s="108" t="s">
        <v>4</v>
      </c>
      <c r="J14" s="108"/>
      <c r="K14" s="108"/>
      <c r="L14" s="108"/>
      <c r="M14" s="108"/>
      <c r="N14" s="108"/>
    </row>
    <row r="15" spans="1:15" x14ac:dyDescent="0.25">
      <c r="A15" s="9" t="s">
        <v>262</v>
      </c>
      <c r="B15" s="9" t="s">
        <v>453</v>
      </c>
      <c r="C15" s="9" t="s">
        <v>60</v>
      </c>
      <c r="D15" s="9" t="s">
        <v>57</v>
      </c>
      <c r="E15" s="9" t="s">
        <v>215</v>
      </c>
      <c r="F15" s="9" t="s">
        <v>106</v>
      </c>
      <c r="G15" s="9" t="s">
        <v>108</v>
      </c>
      <c r="H15" s="108" t="s">
        <v>4</v>
      </c>
      <c r="I15" s="108" t="s">
        <v>4</v>
      </c>
      <c r="J15" s="108"/>
      <c r="K15" s="108"/>
      <c r="L15" s="108"/>
      <c r="M15" s="108"/>
      <c r="N15" s="108"/>
    </row>
    <row r="16" spans="1:15" x14ac:dyDescent="0.25">
      <c r="A16" s="11" t="s">
        <v>262</v>
      </c>
      <c r="B16" s="11" t="s">
        <v>453</v>
      </c>
      <c r="C16" s="11" t="s">
        <v>60</v>
      </c>
      <c r="D16" s="11" t="s">
        <v>218</v>
      </c>
      <c r="E16" s="11" t="s">
        <v>217</v>
      </c>
      <c r="F16" s="11" t="s">
        <v>106</v>
      </c>
      <c r="G16" s="11" t="s">
        <v>108</v>
      </c>
      <c r="H16" s="138" t="s">
        <v>4</v>
      </c>
      <c r="I16" s="138" t="s">
        <v>4</v>
      </c>
      <c r="J16" s="138"/>
      <c r="K16" s="138"/>
      <c r="L16" s="138"/>
      <c r="M16" s="138"/>
      <c r="N16" s="138"/>
    </row>
    <row r="17" spans="1:14" x14ac:dyDescent="0.25">
      <c r="A17" s="11" t="s">
        <v>262</v>
      </c>
      <c r="B17" s="11" t="s">
        <v>61</v>
      </c>
      <c r="C17" s="11" t="s">
        <v>62</v>
      </c>
      <c r="D17" s="11" t="s">
        <v>73</v>
      </c>
      <c r="E17" s="11" t="s">
        <v>215</v>
      </c>
      <c r="F17" s="11" t="s">
        <v>106</v>
      </c>
      <c r="G17" s="11" t="s">
        <v>108</v>
      </c>
      <c r="H17" s="138" t="s">
        <v>4</v>
      </c>
      <c r="I17" s="138" t="s">
        <v>4</v>
      </c>
      <c r="J17" s="138"/>
      <c r="K17" s="138"/>
      <c r="L17" s="138"/>
      <c r="M17" s="138"/>
      <c r="N17" s="138"/>
    </row>
    <row r="18" spans="1:14" x14ac:dyDescent="0.25">
      <c r="A18" s="11" t="s">
        <v>262</v>
      </c>
      <c r="B18" s="11" t="s">
        <v>63</v>
      </c>
      <c r="C18" s="11" t="s">
        <v>56</v>
      </c>
      <c r="D18" s="11" t="s">
        <v>53</v>
      </c>
      <c r="E18" s="11" t="s">
        <v>214</v>
      </c>
      <c r="F18" s="11" t="s">
        <v>106</v>
      </c>
      <c r="G18" s="11" t="s">
        <v>108</v>
      </c>
      <c r="H18" s="138" t="s">
        <v>4</v>
      </c>
      <c r="I18" s="138" t="s">
        <v>4</v>
      </c>
      <c r="J18" s="138"/>
      <c r="K18" s="138"/>
      <c r="L18" s="138"/>
      <c r="M18" s="138"/>
      <c r="N18" s="138"/>
    </row>
    <row r="19" spans="1:14" x14ac:dyDescent="0.25">
      <c r="A19" s="11" t="s">
        <v>262</v>
      </c>
      <c r="B19" s="11" t="s">
        <v>63</v>
      </c>
      <c r="C19" s="11" t="s">
        <v>56</v>
      </c>
      <c r="D19" s="11" t="s">
        <v>57</v>
      </c>
      <c r="E19" s="11" t="s">
        <v>215</v>
      </c>
      <c r="F19" s="11" t="s">
        <v>106</v>
      </c>
      <c r="G19" s="11" t="s">
        <v>108</v>
      </c>
      <c r="H19" s="138" t="s">
        <v>4</v>
      </c>
      <c r="I19" s="138" t="s">
        <v>4</v>
      </c>
      <c r="J19" s="138"/>
      <c r="K19" s="138"/>
      <c r="L19" s="138"/>
      <c r="M19" s="138"/>
      <c r="N19" s="138"/>
    </row>
    <row r="20" spans="1:14" x14ac:dyDescent="0.25">
      <c r="A20" s="11" t="s">
        <v>262</v>
      </c>
      <c r="B20" s="11" t="s">
        <v>64</v>
      </c>
      <c r="C20" s="11"/>
      <c r="D20" s="11" t="s">
        <v>65</v>
      </c>
      <c r="E20" s="11" t="s">
        <v>214</v>
      </c>
      <c r="F20" s="11" t="s">
        <v>107</v>
      </c>
      <c r="G20" s="11" t="s">
        <v>109</v>
      </c>
      <c r="H20" s="138"/>
      <c r="I20" s="138" t="s">
        <v>4</v>
      </c>
      <c r="J20" s="138"/>
      <c r="K20" s="138"/>
      <c r="L20" s="138"/>
      <c r="M20" s="138"/>
      <c r="N20" s="138"/>
    </row>
    <row r="21" spans="1:14" x14ac:dyDescent="0.25">
      <c r="A21" s="11" t="s">
        <v>66</v>
      </c>
      <c r="B21" s="11" t="s">
        <v>67</v>
      </c>
      <c r="C21" s="11"/>
      <c r="D21" s="11" t="s">
        <v>68</v>
      </c>
      <c r="E21" s="11" t="s">
        <v>214</v>
      </c>
      <c r="F21" s="11" t="s">
        <v>106</v>
      </c>
      <c r="G21" s="11" t="s">
        <v>108</v>
      </c>
      <c r="H21" s="138" t="s">
        <v>4</v>
      </c>
      <c r="I21" s="138" t="s">
        <v>4</v>
      </c>
      <c r="J21" s="138" t="s">
        <v>4</v>
      </c>
      <c r="K21" s="138" t="s">
        <v>4</v>
      </c>
      <c r="L21" s="138" t="s">
        <v>4</v>
      </c>
      <c r="M21" s="138" t="s">
        <v>4</v>
      </c>
      <c r="N21" s="138" t="s">
        <v>4</v>
      </c>
    </row>
    <row r="22" spans="1:14" x14ac:dyDescent="0.25">
      <c r="A22" s="11" t="s">
        <v>66</v>
      </c>
      <c r="B22" s="11" t="s">
        <v>67</v>
      </c>
      <c r="C22" s="11"/>
      <c r="D22" s="11" t="s">
        <v>69</v>
      </c>
      <c r="E22" s="11" t="s">
        <v>215</v>
      </c>
      <c r="F22" s="11" t="s">
        <v>106</v>
      </c>
      <c r="G22" s="11" t="s">
        <v>108</v>
      </c>
      <c r="H22" s="138" t="s">
        <v>4</v>
      </c>
      <c r="I22" s="138" t="s">
        <v>4</v>
      </c>
      <c r="J22" s="138"/>
      <c r="K22" s="138"/>
      <c r="L22" s="138"/>
      <c r="M22" s="138"/>
      <c r="N22" s="138"/>
    </row>
    <row r="23" spans="1:14" x14ac:dyDescent="0.25">
      <c r="A23" s="11" t="s">
        <v>66</v>
      </c>
      <c r="B23" s="11" t="s">
        <v>67</v>
      </c>
      <c r="C23" s="11"/>
      <c r="D23" s="11" t="s">
        <v>761</v>
      </c>
      <c r="E23" s="11" t="s">
        <v>214</v>
      </c>
      <c r="F23" s="11" t="s">
        <v>106</v>
      </c>
      <c r="G23" s="11" t="s">
        <v>108</v>
      </c>
      <c r="H23" s="138" t="s">
        <v>4</v>
      </c>
      <c r="I23" s="138" t="s">
        <v>4</v>
      </c>
      <c r="J23" s="138"/>
      <c r="K23" s="138"/>
      <c r="L23" s="138"/>
      <c r="M23" s="138"/>
      <c r="N23" s="138"/>
    </row>
    <row r="24" spans="1:14" x14ac:dyDescent="0.25">
      <c r="A24" s="11" t="s">
        <v>66</v>
      </c>
      <c r="B24" s="11" t="s">
        <v>70</v>
      </c>
      <c r="C24" s="11"/>
      <c r="D24" s="11" t="s">
        <v>71</v>
      </c>
      <c r="E24" s="11" t="s">
        <v>214</v>
      </c>
      <c r="F24" s="11" t="s">
        <v>107</v>
      </c>
      <c r="G24" s="11" t="s">
        <v>109</v>
      </c>
      <c r="H24" s="138"/>
      <c r="I24" s="138" t="s">
        <v>4</v>
      </c>
      <c r="J24" s="138"/>
      <c r="K24" s="138"/>
      <c r="L24" s="138"/>
      <c r="M24" s="138"/>
      <c r="N24" s="138"/>
    </row>
    <row r="25" spans="1:14" x14ac:dyDescent="0.25">
      <c r="A25" s="11" t="s">
        <v>72</v>
      </c>
      <c r="B25" s="11" t="s">
        <v>74</v>
      </c>
      <c r="C25" s="11"/>
      <c r="D25" s="11" t="s">
        <v>65</v>
      </c>
      <c r="E25" s="11" t="s">
        <v>214</v>
      </c>
      <c r="F25" s="11" t="s">
        <v>107</v>
      </c>
      <c r="G25" s="11" t="s">
        <v>109</v>
      </c>
      <c r="H25" s="138"/>
      <c r="I25" s="138" t="s">
        <v>4</v>
      </c>
      <c r="J25" s="138"/>
      <c r="K25" s="138"/>
      <c r="L25" s="138"/>
      <c r="M25" s="138"/>
      <c r="N25" s="138"/>
    </row>
    <row r="26" spans="1:14" x14ac:dyDescent="0.25">
      <c r="A26" s="11" t="s">
        <v>75</v>
      </c>
      <c r="B26" s="11" t="s">
        <v>76</v>
      </c>
      <c r="C26" s="11"/>
      <c r="D26" s="11" t="s">
        <v>77</v>
      </c>
      <c r="E26" s="11" t="s">
        <v>214</v>
      </c>
      <c r="F26" s="11" t="s">
        <v>107</v>
      </c>
      <c r="G26" s="11" t="s">
        <v>109</v>
      </c>
      <c r="H26" s="138"/>
      <c r="I26" s="138" t="s">
        <v>4</v>
      </c>
      <c r="J26" s="138"/>
      <c r="K26" s="138"/>
      <c r="L26" s="138"/>
      <c r="M26" s="138"/>
      <c r="N26" s="138"/>
    </row>
    <row r="27" spans="1:14" x14ac:dyDescent="0.25">
      <c r="A27" s="11" t="s">
        <v>75</v>
      </c>
      <c r="B27" s="11" t="s">
        <v>78</v>
      </c>
      <c r="C27" s="11"/>
      <c r="D27" s="11" t="s">
        <v>77</v>
      </c>
      <c r="E27" s="11" t="s">
        <v>214</v>
      </c>
      <c r="F27" s="11" t="s">
        <v>107</v>
      </c>
      <c r="G27" s="11" t="s">
        <v>109</v>
      </c>
      <c r="H27" s="138"/>
      <c r="I27" s="138" t="s">
        <v>4</v>
      </c>
      <c r="J27" s="138"/>
      <c r="K27" s="138"/>
      <c r="L27" s="138"/>
      <c r="M27" s="138"/>
      <c r="N27" s="138"/>
    </row>
    <row r="28" spans="1:14" x14ac:dyDescent="0.25">
      <c r="A28" s="11" t="s">
        <v>75</v>
      </c>
      <c r="B28" s="11" t="s">
        <v>79</v>
      </c>
      <c r="C28" s="11"/>
      <c r="D28" s="11" t="s">
        <v>77</v>
      </c>
      <c r="E28" s="11" t="s">
        <v>214</v>
      </c>
      <c r="F28" s="11" t="s">
        <v>107</v>
      </c>
      <c r="G28" s="11" t="s">
        <v>109</v>
      </c>
      <c r="H28" s="138"/>
      <c r="I28" s="138" t="s">
        <v>4</v>
      </c>
      <c r="J28" s="138"/>
      <c r="K28" s="138"/>
      <c r="L28" s="138"/>
      <c r="M28" s="138"/>
      <c r="N28" s="138"/>
    </row>
    <row r="29" spans="1:14" x14ac:dyDescent="0.25">
      <c r="A29" s="11" t="s">
        <v>75</v>
      </c>
      <c r="B29" s="11" t="s">
        <v>80</v>
      </c>
      <c r="C29" s="11"/>
      <c r="D29" s="11" t="s">
        <v>77</v>
      </c>
      <c r="E29" s="11" t="s">
        <v>214</v>
      </c>
      <c r="F29" s="11" t="s">
        <v>107</v>
      </c>
      <c r="G29" s="11" t="s">
        <v>109</v>
      </c>
      <c r="H29" s="138"/>
      <c r="I29" s="138" t="s">
        <v>4</v>
      </c>
      <c r="J29" s="138"/>
      <c r="K29" s="138"/>
      <c r="L29" s="138"/>
      <c r="M29" s="138"/>
      <c r="N29" s="138"/>
    </row>
    <row r="30" spans="1:14" x14ac:dyDescent="0.25">
      <c r="A30" s="11" t="s">
        <v>81</v>
      </c>
      <c r="B30" s="11" t="s">
        <v>82</v>
      </c>
      <c r="C30" s="11"/>
      <c r="D30" s="11" t="s">
        <v>77</v>
      </c>
      <c r="E30" s="11" t="s">
        <v>214</v>
      </c>
      <c r="F30" s="11" t="s">
        <v>107</v>
      </c>
      <c r="G30" s="11" t="s">
        <v>109</v>
      </c>
      <c r="H30" s="138"/>
      <c r="I30" s="138" t="s">
        <v>4</v>
      </c>
      <c r="J30" s="138"/>
      <c r="K30" s="138"/>
      <c r="L30" s="138"/>
      <c r="M30" s="138"/>
      <c r="N30" s="138"/>
    </row>
    <row r="31" spans="1:14" x14ac:dyDescent="0.25">
      <c r="A31" s="11" t="s">
        <v>81</v>
      </c>
      <c r="B31" s="11" t="s">
        <v>83</v>
      </c>
      <c r="C31" s="11"/>
      <c r="D31" s="11" t="s">
        <v>77</v>
      </c>
      <c r="E31" s="11" t="s">
        <v>214</v>
      </c>
      <c r="F31" s="11" t="s">
        <v>107</v>
      </c>
      <c r="G31" s="11" t="s">
        <v>109</v>
      </c>
      <c r="H31" s="138"/>
      <c r="I31" s="138" t="s">
        <v>4</v>
      </c>
      <c r="J31" s="138"/>
      <c r="K31" s="138"/>
      <c r="L31" s="138"/>
      <c r="M31" s="138"/>
      <c r="N31" s="138"/>
    </row>
    <row r="32" spans="1:14" x14ac:dyDescent="0.25">
      <c r="A32" s="11" t="s">
        <v>81</v>
      </c>
      <c r="B32" s="11" t="s">
        <v>762</v>
      </c>
      <c r="C32" s="11"/>
      <c r="D32" s="11" t="s">
        <v>77</v>
      </c>
      <c r="E32" s="11" t="s">
        <v>214</v>
      </c>
      <c r="F32" s="11" t="s">
        <v>107</v>
      </c>
      <c r="G32" s="11" t="s">
        <v>109</v>
      </c>
      <c r="H32" s="138"/>
      <c r="I32" s="138" t="s">
        <v>4</v>
      </c>
      <c r="J32" s="138"/>
      <c r="K32" s="138"/>
      <c r="L32" s="138"/>
      <c r="M32" s="138"/>
      <c r="N32" s="138"/>
    </row>
    <row r="33" spans="1:15" x14ac:dyDescent="0.25">
      <c r="A33" s="11" t="s">
        <v>84</v>
      </c>
      <c r="B33" s="11" t="s">
        <v>85</v>
      </c>
      <c r="C33" s="11" t="s">
        <v>56</v>
      </c>
      <c r="D33" s="11" t="s">
        <v>53</v>
      </c>
      <c r="E33" s="11" t="s">
        <v>214</v>
      </c>
      <c r="F33" s="11" t="s">
        <v>106</v>
      </c>
      <c r="G33" s="11" t="s">
        <v>108</v>
      </c>
      <c r="H33" s="138" t="s">
        <v>4</v>
      </c>
      <c r="I33" s="138" t="s">
        <v>4</v>
      </c>
      <c r="J33" s="138"/>
      <c r="K33" s="138"/>
      <c r="L33" s="138"/>
      <c r="M33" s="138"/>
      <c r="N33" s="138"/>
    </row>
    <row r="34" spans="1:15" x14ac:dyDescent="0.25">
      <c r="A34" s="11" t="s">
        <v>84</v>
      </c>
      <c r="B34" s="11" t="s">
        <v>85</v>
      </c>
      <c r="C34" s="11" t="s">
        <v>56</v>
      </c>
      <c r="D34" s="11" t="s">
        <v>57</v>
      </c>
      <c r="E34" s="11" t="s">
        <v>215</v>
      </c>
      <c r="F34" s="11" t="s">
        <v>106</v>
      </c>
      <c r="G34" s="11" t="s">
        <v>108</v>
      </c>
      <c r="H34" s="138" t="s">
        <v>4</v>
      </c>
      <c r="I34" s="138" t="s">
        <v>4</v>
      </c>
      <c r="J34" s="138"/>
      <c r="K34" s="138"/>
      <c r="L34" s="138"/>
      <c r="M34" s="138"/>
      <c r="N34" s="138"/>
    </row>
    <row r="35" spans="1:15" x14ac:dyDescent="0.25">
      <c r="A35" s="11" t="s">
        <v>84</v>
      </c>
      <c r="B35" s="11" t="s">
        <v>86</v>
      </c>
      <c r="C35" s="9"/>
      <c r="D35" s="9" t="s">
        <v>65</v>
      </c>
      <c r="E35" s="9" t="s">
        <v>214</v>
      </c>
      <c r="F35" s="9" t="s">
        <v>107</v>
      </c>
      <c r="G35" s="9" t="s">
        <v>109</v>
      </c>
      <c r="H35" s="108"/>
      <c r="I35" s="108" t="s">
        <v>4</v>
      </c>
      <c r="J35" s="108"/>
      <c r="K35" s="108"/>
      <c r="L35" s="108"/>
      <c r="M35" s="108"/>
      <c r="N35" s="108"/>
    </row>
    <row r="36" spans="1:15" x14ac:dyDescent="0.25">
      <c r="A36" s="11" t="s">
        <v>722</v>
      </c>
      <c r="B36" s="11" t="s">
        <v>749</v>
      </c>
      <c r="C36" s="9" t="s">
        <v>263</v>
      </c>
      <c r="D36" s="9" t="s">
        <v>53</v>
      </c>
      <c r="E36" s="9" t="s">
        <v>214</v>
      </c>
      <c r="F36" s="9" t="s">
        <v>106</v>
      </c>
      <c r="G36" s="9" t="s">
        <v>108</v>
      </c>
      <c r="H36" s="108"/>
      <c r="I36" s="108"/>
      <c r="J36" s="108"/>
      <c r="K36" s="108"/>
      <c r="L36" s="108" t="s">
        <v>4</v>
      </c>
      <c r="M36" s="108" t="s">
        <v>4</v>
      </c>
      <c r="N36" s="108"/>
    </row>
    <row r="37" spans="1:15" x14ac:dyDescent="0.25">
      <c r="A37" s="11" t="s">
        <v>722</v>
      </c>
      <c r="B37" s="11" t="s">
        <v>749</v>
      </c>
      <c r="C37" s="9" t="s">
        <v>263</v>
      </c>
      <c r="D37" s="9" t="s">
        <v>57</v>
      </c>
      <c r="E37" s="9" t="s">
        <v>215</v>
      </c>
      <c r="F37" s="9" t="s">
        <v>106</v>
      </c>
      <c r="G37" s="9" t="s">
        <v>108</v>
      </c>
      <c r="H37" s="108" t="s">
        <v>4</v>
      </c>
      <c r="I37" s="108"/>
      <c r="J37" s="108"/>
      <c r="K37" s="108"/>
      <c r="L37" s="108"/>
      <c r="M37" s="108"/>
      <c r="N37" s="108"/>
    </row>
    <row r="38" spans="1:15" x14ac:dyDescent="0.25">
      <c r="A38" s="11" t="s">
        <v>722</v>
      </c>
      <c r="B38" s="11" t="s">
        <v>749</v>
      </c>
      <c r="C38" s="9" t="s">
        <v>263</v>
      </c>
      <c r="D38" s="9" t="s">
        <v>54</v>
      </c>
      <c r="E38" s="9" t="s">
        <v>214</v>
      </c>
      <c r="F38" s="9" t="s">
        <v>106</v>
      </c>
      <c r="G38" s="9" t="s">
        <v>108</v>
      </c>
      <c r="H38" s="108" t="s">
        <v>4</v>
      </c>
      <c r="I38" s="108"/>
      <c r="J38" s="108"/>
      <c r="K38" s="108"/>
      <c r="L38" s="108"/>
      <c r="M38" s="108"/>
      <c r="N38" s="108"/>
    </row>
    <row r="39" spans="1:15" x14ac:dyDescent="0.25">
      <c r="A39" s="11" t="s">
        <v>722</v>
      </c>
      <c r="B39" s="11" t="s">
        <v>749</v>
      </c>
      <c r="C39" s="9" t="s">
        <v>263</v>
      </c>
      <c r="D39" s="9" t="s">
        <v>55</v>
      </c>
      <c r="E39" s="9" t="s">
        <v>215</v>
      </c>
      <c r="F39" s="9" t="s">
        <v>106</v>
      </c>
      <c r="G39" s="9" t="s">
        <v>108</v>
      </c>
      <c r="H39" s="108" t="s">
        <v>4</v>
      </c>
      <c r="I39" s="108"/>
      <c r="J39" s="108"/>
      <c r="K39" s="108"/>
      <c r="L39" s="108"/>
      <c r="M39" s="108"/>
      <c r="N39" s="108"/>
    </row>
    <row r="40" spans="1:15" x14ac:dyDescent="0.25">
      <c r="A40" s="11" t="s">
        <v>722</v>
      </c>
      <c r="B40" s="11" t="s">
        <v>749</v>
      </c>
      <c r="C40" s="9" t="s">
        <v>56</v>
      </c>
      <c r="D40" s="9" t="s">
        <v>53</v>
      </c>
      <c r="E40" s="9" t="s">
        <v>214</v>
      </c>
      <c r="F40" s="9" t="s">
        <v>106</v>
      </c>
      <c r="G40" s="9" t="s">
        <v>108</v>
      </c>
      <c r="H40" s="108" t="s">
        <v>4</v>
      </c>
      <c r="I40" s="108" t="s">
        <v>4</v>
      </c>
      <c r="J40" s="108" t="s">
        <v>4</v>
      </c>
      <c r="K40" s="108" t="s">
        <v>4</v>
      </c>
      <c r="L40" s="108" t="s">
        <v>4</v>
      </c>
      <c r="M40" s="108" t="s">
        <v>4</v>
      </c>
      <c r="N40" s="108" t="s">
        <v>4</v>
      </c>
      <c r="O40" s="108" t="s">
        <v>4</v>
      </c>
    </row>
    <row r="41" spans="1:15" x14ac:dyDescent="0.25">
      <c r="A41" s="11" t="s">
        <v>722</v>
      </c>
      <c r="B41" s="11" t="s">
        <v>749</v>
      </c>
      <c r="C41" s="9" t="s">
        <v>56</v>
      </c>
      <c r="D41" s="9" t="s">
        <v>57</v>
      </c>
      <c r="E41" s="9" t="s">
        <v>215</v>
      </c>
      <c r="F41" s="9" t="s">
        <v>106</v>
      </c>
      <c r="G41" s="9" t="s">
        <v>108</v>
      </c>
      <c r="H41" s="108" t="s">
        <v>4</v>
      </c>
      <c r="I41" s="108" t="s">
        <v>4</v>
      </c>
      <c r="J41" s="108"/>
      <c r="K41" s="108"/>
      <c r="L41" s="108"/>
      <c r="M41" s="108"/>
      <c r="N41" s="108"/>
    </row>
    <row r="42" spans="1:15" x14ac:dyDescent="0.25">
      <c r="A42" s="11" t="s">
        <v>722</v>
      </c>
      <c r="B42" s="11" t="s">
        <v>749</v>
      </c>
      <c r="C42" s="9" t="s">
        <v>56</v>
      </c>
      <c r="D42" s="9" t="s">
        <v>54</v>
      </c>
      <c r="E42" s="9" t="s">
        <v>214</v>
      </c>
      <c r="F42" s="9" t="s">
        <v>106</v>
      </c>
      <c r="G42" s="9" t="s">
        <v>108</v>
      </c>
      <c r="H42" s="108" t="s">
        <v>4</v>
      </c>
      <c r="I42" s="108"/>
      <c r="J42" s="108"/>
      <c r="K42" s="108"/>
      <c r="L42" s="108"/>
      <c r="M42" s="108"/>
      <c r="N42" s="108"/>
    </row>
    <row r="43" spans="1:15" x14ac:dyDescent="0.25">
      <c r="A43" s="11" t="s">
        <v>722</v>
      </c>
      <c r="B43" s="11" t="s">
        <v>749</v>
      </c>
      <c r="C43" s="9" t="s">
        <v>56</v>
      </c>
      <c r="D43" s="9" t="s">
        <v>55</v>
      </c>
      <c r="E43" s="9" t="s">
        <v>215</v>
      </c>
      <c r="F43" s="9" t="s">
        <v>106</v>
      </c>
      <c r="G43" s="9" t="s">
        <v>108</v>
      </c>
      <c r="H43" s="108" t="s">
        <v>4</v>
      </c>
      <c r="I43" s="108"/>
      <c r="J43" s="108"/>
      <c r="K43" s="108"/>
      <c r="L43" s="108"/>
      <c r="M43" s="108"/>
      <c r="N43" s="108"/>
    </row>
    <row r="44" spans="1:15" x14ac:dyDescent="0.25">
      <c r="A44" s="11" t="s">
        <v>722</v>
      </c>
      <c r="B44" s="11" t="s">
        <v>749</v>
      </c>
      <c r="C44" s="9" t="s">
        <v>60</v>
      </c>
      <c r="D44" s="9" t="s">
        <v>53</v>
      </c>
      <c r="E44" s="9" t="s">
        <v>214</v>
      </c>
      <c r="F44" s="9" t="s">
        <v>106</v>
      </c>
      <c r="G44" s="9" t="s">
        <v>108</v>
      </c>
      <c r="H44" s="108" t="s">
        <v>4</v>
      </c>
      <c r="I44" s="108" t="s">
        <v>4</v>
      </c>
      <c r="J44" s="108"/>
      <c r="K44" s="108"/>
      <c r="L44" s="108"/>
      <c r="M44" s="108"/>
      <c r="N44" s="108"/>
    </row>
    <row r="45" spans="1:15" x14ac:dyDescent="0.25">
      <c r="A45" s="11" t="s">
        <v>722</v>
      </c>
      <c r="B45" s="11" t="s">
        <v>749</v>
      </c>
      <c r="C45" s="9" t="s">
        <v>60</v>
      </c>
      <c r="D45" s="9" t="s">
        <v>57</v>
      </c>
      <c r="E45" s="9" t="s">
        <v>215</v>
      </c>
      <c r="F45" s="9" t="s">
        <v>106</v>
      </c>
      <c r="G45" s="9" t="s">
        <v>108</v>
      </c>
      <c r="H45" s="108" t="s">
        <v>4</v>
      </c>
      <c r="I45" s="108" t="s">
        <v>4</v>
      </c>
      <c r="J45" s="108"/>
      <c r="K45" s="108"/>
      <c r="L45" s="108"/>
      <c r="M45" s="108"/>
      <c r="N45" s="108"/>
    </row>
    <row r="46" spans="1:15" x14ac:dyDescent="0.25">
      <c r="A46" s="11" t="s">
        <v>722</v>
      </c>
      <c r="B46" s="11" t="s">
        <v>749</v>
      </c>
      <c r="C46" s="9" t="s">
        <v>60</v>
      </c>
      <c r="D46" s="9" t="s">
        <v>218</v>
      </c>
      <c r="E46" s="9" t="s">
        <v>217</v>
      </c>
      <c r="F46" s="9" t="s">
        <v>106</v>
      </c>
      <c r="G46" s="9" t="s">
        <v>108</v>
      </c>
      <c r="H46" s="108" t="s">
        <v>4</v>
      </c>
      <c r="I46" s="108" t="s">
        <v>4</v>
      </c>
      <c r="J46" s="108"/>
      <c r="K46" s="108"/>
      <c r="L46" s="108"/>
      <c r="M46" s="108"/>
      <c r="N46" s="108"/>
    </row>
    <row r="47" spans="1:15" x14ac:dyDescent="0.25">
      <c r="A47" s="11" t="s">
        <v>722</v>
      </c>
      <c r="B47" s="11" t="s">
        <v>752</v>
      </c>
      <c r="C47" s="9"/>
      <c r="D47" s="9" t="s">
        <v>65</v>
      </c>
      <c r="E47" s="9" t="s">
        <v>214</v>
      </c>
      <c r="F47" s="9" t="s">
        <v>107</v>
      </c>
      <c r="G47" s="9" t="s">
        <v>109</v>
      </c>
      <c r="H47" s="108"/>
      <c r="I47" s="108" t="s">
        <v>4</v>
      </c>
      <c r="J47" s="108"/>
      <c r="K47" s="108"/>
      <c r="L47" s="108"/>
      <c r="M47" s="108"/>
      <c r="N47" s="108"/>
    </row>
    <row r="48" spans="1:15" x14ac:dyDescent="0.25">
      <c r="A48" s="11" t="s">
        <v>722</v>
      </c>
      <c r="B48" s="11" t="s">
        <v>718</v>
      </c>
      <c r="C48" s="9"/>
      <c r="D48" s="9" t="s">
        <v>65</v>
      </c>
      <c r="E48" s="9" t="s">
        <v>214</v>
      </c>
      <c r="F48" s="9" t="s">
        <v>107</v>
      </c>
      <c r="G48" s="9" t="s">
        <v>109</v>
      </c>
      <c r="H48" s="108"/>
      <c r="I48" s="108" t="s">
        <v>4</v>
      </c>
      <c r="J48" s="108"/>
      <c r="K48" s="108"/>
      <c r="L48" s="108"/>
      <c r="M48" s="108"/>
      <c r="N48" s="108"/>
    </row>
    <row r="49" spans="1:15" x14ac:dyDescent="0.25">
      <c r="A49" s="11" t="s">
        <v>87</v>
      </c>
      <c r="B49" s="11" t="s">
        <v>88</v>
      </c>
      <c r="C49" s="9"/>
      <c r="D49" s="9" t="s">
        <v>89</v>
      </c>
      <c r="E49" s="9" t="s">
        <v>214</v>
      </c>
      <c r="F49" s="9" t="s">
        <v>107</v>
      </c>
      <c r="G49" s="9" t="s">
        <v>109</v>
      </c>
      <c r="H49" s="108"/>
      <c r="I49" s="108" t="s">
        <v>4</v>
      </c>
      <c r="J49" s="108"/>
      <c r="K49" s="108"/>
      <c r="L49" s="108"/>
      <c r="M49" s="108"/>
      <c r="N49" s="108"/>
    </row>
    <row r="50" spans="1:15" x14ac:dyDescent="0.25">
      <c r="A50" s="11" t="s">
        <v>87</v>
      </c>
      <c r="B50" s="11" t="s">
        <v>90</v>
      </c>
      <c r="C50" s="9"/>
      <c r="D50" s="9" t="s">
        <v>89</v>
      </c>
      <c r="E50" s="9" t="s">
        <v>214</v>
      </c>
      <c r="F50" s="9" t="s">
        <v>107</v>
      </c>
      <c r="G50" s="9" t="s">
        <v>109</v>
      </c>
      <c r="H50" s="108"/>
      <c r="I50" s="108" t="s">
        <v>4</v>
      </c>
      <c r="J50" s="108"/>
      <c r="K50" s="108"/>
      <c r="L50" s="108"/>
      <c r="M50" s="108"/>
      <c r="N50" s="108"/>
    </row>
    <row r="51" spans="1:15" x14ac:dyDescent="0.25">
      <c r="A51" s="11" t="s">
        <v>91</v>
      </c>
      <c r="B51" s="11" t="s">
        <v>92</v>
      </c>
      <c r="C51" s="9"/>
      <c r="D51" s="9" t="s">
        <v>93</v>
      </c>
      <c r="E51" s="9" t="s">
        <v>217</v>
      </c>
      <c r="F51" s="9" t="s">
        <v>107</v>
      </c>
      <c r="G51" s="9" t="s">
        <v>109</v>
      </c>
      <c r="H51" s="108"/>
      <c r="I51" s="108" t="s">
        <v>4</v>
      </c>
      <c r="J51" s="108"/>
      <c r="K51" s="108"/>
      <c r="L51" s="108"/>
      <c r="M51" s="108"/>
      <c r="N51" s="108"/>
    </row>
    <row r="52" spans="1:15" x14ac:dyDescent="0.25">
      <c r="A52" s="11" t="s">
        <v>91</v>
      </c>
      <c r="B52" s="11" t="s">
        <v>94</v>
      </c>
      <c r="C52" s="9"/>
      <c r="D52" s="9" t="s">
        <v>95</v>
      </c>
      <c r="E52" s="9" t="s">
        <v>217</v>
      </c>
      <c r="F52" s="9" t="s">
        <v>107</v>
      </c>
      <c r="G52" s="9" t="s">
        <v>109</v>
      </c>
      <c r="H52" s="108"/>
      <c r="I52" s="108" t="s">
        <v>4</v>
      </c>
      <c r="J52" s="108"/>
      <c r="K52" s="108"/>
      <c r="L52" s="108"/>
      <c r="M52" s="108"/>
      <c r="N52" s="108"/>
    </row>
    <row r="53" spans="1:15" x14ac:dyDescent="0.25">
      <c r="A53" s="9" t="s">
        <v>91</v>
      </c>
      <c r="B53" s="92" t="s">
        <v>575</v>
      </c>
      <c r="C53" s="107"/>
      <c r="D53" s="9" t="s">
        <v>577</v>
      </c>
      <c r="E53" s="9" t="s">
        <v>217</v>
      </c>
      <c r="F53" s="9" t="s">
        <v>107</v>
      </c>
      <c r="G53" s="9" t="s">
        <v>109</v>
      </c>
      <c r="H53" s="108"/>
      <c r="I53" s="108" t="s">
        <v>4</v>
      </c>
      <c r="J53" s="109"/>
      <c r="K53" s="109"/>
      <c r="L53" s="109" t="s">
        <v>4</v>
      </c>
      <c r="M53" s="109"/>
      <c r="N53" s="109"/>
    </row>
    <row r="54" spans="1:15" x14ac:dyDescent="0.25">
      <c r="A54" s="9" t="s">
        <v>91</v>
      </c>
      <c r="B54" s="92" t="s">
        <v>576</v>
      </c>
      <c r="C54" s="107"/>
      <c r="D54" s="9" t="s">
        <v>577</v>
      </c>
      <c r="E54" s="9" t="s">
        <v>217</v>
      </c>
      <c r="F54" s="9" t="s">
        <v>107</v>
      </c>
      <c r="G54" s="9" t="s">
        <v>109</v>
      </c>
      <c r="H54" s="108"/>
      <c r="I54" s="108" t="s">
        <v>4</v>
      </c>
      <c r="J54" s="109"/>
      <c r="K54" s="109"/>
      <c r="L54" s="109" t="s">
        <v>4</v>
      </c>
      <c r="M54" s="109"/>
      <c r="N54" s="109"/>
    </row>
    <row r="55" spans="1:15" x14ac:dyDescent="0.25">
      <c r="A55" s="11" t="s">
        <v>892</v>
      </c>
      <c r="B55" s="11" t="s">
        <v>887</v>
      </c>
      <c r="C55" s="142" t="s">
        <v>56</v>
      </c>
      <c r="D55" s="142" t="s">
        <v>53</v>
      </c>
      <c r="E55" s="142" t="s">
        <v>214</v>
      </c>
      <c r="F55" s="142" t="s">
        <v>106</v>
      </c>
      <c r="G55" s="142" t="s">
        <v>108</v>
      </c>
      <c r="H55" s="152" t="s">
        <v>4</v>
      </c>
      <c r="I55" s="152" t="s">
        <v>4</v>
      </c>
      <c r="J55" s="152" t="s">
        <v>4</v>
      </c>
      <c r="K55" s="152" t="s">
        <v>4</v>
      </c>
      <c r="L55" s="152" t="s">
        <v>4</v>
      </c>
      <c r="M55" s="152" t="s">
        <v>4</v>
      </c>
      <c r="N55" s="152" t="s">
        <v>4</v>
      </c>
      <c r="O55" s="108" t="s">
        <v>4</v>
      </c>
    </row>
    <row r="56" spans="1:15" x14ac:dyDescent="0.25">
      <c r="A56" s="11" t="s">
        <v>892</v>
      </c>
      <c r="B56" s="11" t="s">
        <v>887</v>
      </c>
      <c r="C56" s="142" t="s">
        <v>56</v>
      </c>
      <c r="D56" s="142" t="s">
        <v>57</v>
      </c>
      <c r="E56" s="142" t="s">
        <v>215</v>
      </c>
      <c r="F56" s="142" t="s">
        <v>106</v>
      </c>
      <c r="G56" s="142" t="s">
        <v>108</v>
      </c>
      <c r="H56" s="152" t="s">
        <v>4</v>
      </c>
      <c r="I56" s="152" t="s">
        <v>4</v>
      </c>
      <c r="J56" s="152"/>
      <c r="K56" s="152"/>
      <c r="L56" s="152"/>
      <c r="M56" s="152"/>
      <c r="N56" s="152"/>
    </row>
    <row r="57" spans="1:15" x14ac:dyDescent="0.25">
      <c r="A57" s="11" t="s">
        <v>892</v>
      </c>
      <c r="B57" s="11" t="s">
        <v>887</v>
      </c>
      <c r="C57" s="142" t="s">
        <v>56</v>
      </c>
      <c r="D57" s="149" t="s">
        <v>894</v>
      </c>
      <c r="E57" s="142" t="s">
        <v>214</v>
      </c>
      <c r="F57" s="142" t="s">
        <v>106</v>
      </c>
      <c r="G57" s="142" t="s">
        <v>108</v>
      </c>
      <c r="H57" s="152" t="s">
        <v>4</v>
      </c>
      <c r="I57" s="152" t="s">
        <v>4</v>
      </c>
      <c r="J57" s="152"/>
      <c r="K57" s="152"/>
      <c r="L57" s="152"/>
      <c r="M57" s="152"/>
      <c r="N57" s="152"/>
    </row>
    <row r="58" spans="1:15" x14ac:dyDescent="0.25">
      <c r="A58" s="11" t="s">
        <v>892</v>
      </c>
      <c r="B58" s="11" t="s">
        <v>890</v>
      </c>
      <c r="C58" s="11"/>
      <c r="D58" s="11" t="s">
        <v>65</v>
      </c>
      <c r="E58" s="11" t="s">
        <v>214</v>
      </c>
      <c r="F58" s="11" t="s">
        <v>107</v>
      </c>
      <c r="G58" s="11" t="s">
        <v>109</v>
      </c>
      <c r="H58" s="11"/>
      <c r="I58" s="164" t="s">
        <v>4</v>
      </c>
      <c r="J58" s="11"/>
      <c r="K58" s="11"/>
      <c r="L58" s="11"/>
      <c r="M58" s="11"/>
      <c r="N58" s="11"/>
      <c r="O58" s="11"/>
    </row>
    <row r="59" spans="1:15" x14ac:dyDescent="0.25">
      <c r="A59" s="11" t="s">
        <v>908</v>
      </c>
      <c r="B59" s="11" t="s">
        <v>967</v>
      </c>
      <c r="C59" s="11"/>
      <c r="D59" s="11"/>
      <c r="E59" s="142" t="s">
        <v>214</v>
      </c>
      <c r="F59" s="142" t="s">
        <v>106</v>
      </c>
      <c r="G59" s="142" t="s">
        <v>108</v>
      </c>
      <c r="H59" s="152" t="s">
        <v>4</v>
      </c>
      <c r="I59" s="152" t="s">
        <v>4</v>
      </c>
      <c r="J59" s="152" t="s">
        <v>4</v>
      </c>
      <c r="K59" s="152" t="s">
        <v>4</v>
      </c>
      <c r="L59" s="152" t="s">
        <v>4</v>
      </c>
      <c r="M59" s="152" t="s">
        <v>4</v>
      </c>
      <c r="N59" s="152" t="s">
        <v>4</v>
      </c>
      <c r="O59" s="108" t="s">
        <v>4</v>
      </c>
    </row>
    <row r="60" spans="1:15" x14ac:dyDescent="0.25">
      <c r="A60" s="11" t="s">
        <v>908</v>
      </c>
      <c r="B60" s="165" t="s">
        <v>967</v>
      </c>
      <c r="C60" s="11"/>
      <c r="D60" s="11"/>
      <c r="E60" s="142" t="s">
        <v>215</v>
      </c>
      <c r="F60" s="142" t="s">
        <v>106</v>
      </c>
      <c r="G60" s="142" t="s">
        <v>108</v>
      </c>
      <c r="H60" s="152" t="s">
        <v>4</v>
      </c>
      <c r="I60" s="152" t="s">
        <v>4</v>
      </c>
      <c r="J60" s="152"/>
      <c r="K60" s="152"/>
      <c r="L60" s="152"/>
      <c r="M60" s="152"/>
      <c r="N60" s="152"/>
    </row>
    <row r="61" spans="1:15" x14ac:dyDescent="0.25">
      <c r="A61" s="143" t="s">
        <v>908</v>
      </c>
      <c r="B61" s="11" t="s">
        <v>916</v>
      </c>
      <c r="C61" s="143" t="s">
        <v>56</v>
      </c>
      <c r="D61" s="143" t="s">
        <v>65</v>
      </c>
      <c r="E61" s="143" t="s">
        <v>214</v>
      </c>
      <c r="F61" s="143" t="s">
        <v>106</v>
      </c>
      <c r="G61" s="143" t="s">
        <v>108</v>
      </c>
      <c r="H61" s="153"/>
      <c r="I61" s="153" t="s">
        <v>4</v>
      </c>
      <c r="J61" s="153"/>
      <c r="K61" s="153"/>
      <c r="L61" s="153"/>
      <c r="M61" s="153"/>
      <c r="N61" s="11"/>
      <c r="O61" s="153"/>
    </row>
    <row r="62" spans="1:15" x14ac:dyDescent="0.25">
      <c r="A62" s="143" t="s">
        <v>908</v>
      </c>
      <c r="B62" s="143" t="s">
        <v>917</v>
      </c>
      <c r="C62" s="143" t="s">
        <v>56</v>
      </c>
      <c r="D62" s="143" t="s">
        <v>65</v>
      </c>
      <c r="E62" s="143" t="s">
        <v>214</v>
      </c>
      <c r="F62" s="143" t="s">
        <v>107</v>
      </c>
      <c r="G62" s="143" t="s">
        <v>109</v>
      </c>
      <c r="H62" s="153"/>
      <c r="I62" s="153" t="s">
        <v>4</v>
      </c>
      <c r="J62" s="153"/>
      <c r="K62" s="153"/>
      <c r="L62" s="153"/>
      <c r="M62" s="153"/>
      <c r="N62" s="11"/>
      <c r="O62" s="153"/>
    </row>
    <row r="63" spans="1:15" x14ac:dyDescent="0.25">
      <c r="A63" s="143" t="s">
        <v>919</v>
      </c>
      <c r="B63" s="143"/>
      <c r="C63" s="143" t="s">
        <v>56</v>
      </c>
      <c r="D63" s="143" t="s">
        <v>918</v>
      </c>
      <c r="E63" s="143"/>
      <c r="F63" s="143" t="s">
        <v>107</v>
      </c>
      <c r="G63" s="143" t="s">
        <v>109</v>
      </c>
      <c r="H63" s="153" t="s">
        <v>4</v>
      </c>
      <c r="I63" s="153"/>
      <c r="J63" s="153"/>
      <c r="K63" s="153"/>
      <c r="L63" s="153"/>
      <c r="M63" s="153"/>
      <c r="N63" s="11"/>
      <c r="O63" s="153"/>
    </row>
    <row r="64" spans="1: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0" x14ac:dyDescent="0.25">
      <c r="A65" s="3" t="s">
        <v>784</v>
      </c>
    </row>
    <row r="66" spans="1:10" x14ac:dyDescent="0.25">
      <c r="A66" s="3" t="s">
        <v>895</v>
      </c>
    </row>
    <row r="68" spans="1:10" x14ac:dyDescent="0.25">
      <c r="A68" s="3" t="s">
        <v>213</v>
      </c>
    </row>
    <row r="69" spans="1:10" x14ac:dyDescent="0.25">
      <c r="A69" s="3" t="s">
        <v>101</v>
      </c>
    </row>
    <row r="70" spans="1:10" x14ac:dyDescent="0.25">
      <c r="A70" s="3" t="s">
        <v>96</v>
      </c>
    </row>
    <row r="71" spans="1:10" x14ac:dyDescent="0.25">
      <c r="A71" s="3" t="s">
        <v>457</v>
      </c>
    </row>
    <row r="76" spans="1:10" ht="15.75" customHeight="1" x14ac:dyDescent="0.25"/>
    <row r="77" spans="1:10" ht="34.5" customHeight="1" thickBot="1" x14ac:dyDescent="0.3">
      <c r="E77" s="24"/>
      <c r="F77" s="25" t="s">
        <v>190</v>
      </c>
      <c r="G77" s="23"/>
    </row>
    <row r="78" spans="1:10" ht="42" thickBot="1" x14ac:dyDescent="0.3">
      <c r="D78" s="27" t="s">
        <v>51</v>
      </c>
      <c r="E78" s="28" t="s">
        <v>98</v>
      </c>
      <c r="F78" s="28" t="s">
        <v>99</v>
      </c>
      <c r="G78" s="28" t="s">
        <v>100</v>
      </c>
    </row>
    <row r="79" spans="1:10" ht="14.4" thickBot="1" x14ac:dyDescent="0.3">
      <c r="D79" s="29" t="s">
        <v>198</v>
      </c>
      <c r="E79" s="30"/>
      <c r="F79" s="30"/>
      <c r="G79" s="30"/>
      <c r="H79" s="26"/>
      <c r="J79" s="26"/>
    </row>
    <row r="80" spans="1:10" ht="14.4" thickBot="1" x14ac:dyDescent="0.3">
      <c r="D80" s="31" t="s">
        <v>196</v>
      </c>
      <c r="E80" s="32" t="s">
        <v>4</v>
      </c>
      <c r="F80" s="32" t="s">
        <v>194</v>
      </c>
      <c r="G80" s="32" t="s">
        <v>4</v>
      </c>
      <c r="H80" s="5"/>
      <c r="J80" s="5"/>
    </row>
    <row r="81" spans="4:10" ht="14.4" thickBot="1" x14ac:dyDescent="0.3">
      <c r="D81" s="31" t="s">
        <v>195</v>
      </c>
      <c r="E81" s="32" t="s">
        <v>4</v>
      </c>
      <c r="F81" s="32" t="s">
        <v>4</v>
      </c>
      <c r="G81" s="32" t="s">
        <v>4</v>
      </c>
      <c r="H81" s="5"/>
      <c r="J81" s="5"/>
    </row>
    <row r="82" spans="4:10" ht="14.4" thickBot="1" x14ac:dyDescent="0.3">
      <c r="D82" s="31" t="s">
        <v>197</v>
      </c>
      <c r="E82" s="32" t="s">
        <v>4</v>
      </c>
      <c r="F82" s="33" t="s">
        <v>194</v>
      </c>
      <c r="G82" s="33" t="s">
        <v>194</v>
      </c>
    </row>
    <row r="83" spans="4:10" ht="14.4" thickBot="1" x14ac:dyDescent="0.3">
      <c r="D83" s="29" t="s">
        <v>67</v>
      </c>
      <c r="E83" s="34"/>
      <c r="F83" s="34"/>
      <c r="G83" s="34"/>
    </row>
    <row r="84" spans="4:10" ht="14.4" thickBot="1" x14ac:dyDescent="0.3">
      <c r="D84" s="31" t="s">
        <v>196</v>
      </c>
      <c r="E84" s="32" t="s">
        <v>4</v>
      </c>
      <c r="F84" s="32" t="s">
        <v>194</v>
      </c>
      <c r="G84" s="32" t="s">
        <v>4</v>
      </c>
      <c r="H84" s="5"/>
      <c r="J84" s="5"/>
    </row>
    <row r="85" spans="4:10" ht="14.4" thickBot="1" x14ac:dyDescent="0.3">
      <c r="D85" s="31" t="s">
        <v>195</v>
      </c>
      <c r="E85" s="32" t="s">
        <v>4</v>
      </c>
      <c r="F85" s="32" t="s">
        <v>4</v>
      </c>
      <c r="G85" s="32" t="s">
        <v>4</v>
      </c>
      <c r="H85" s="5"/>
      <c r="J85" s="5"/>
    </row>
    <row r="91" spans="4:10" x14ac:dyDescent="0.25">
      <c r="D91" s="3" t="s">
        <v>199</v>
      </c>
    </row>
    <row r="92" spans="4:10" x14ac:dyDescent="0.25">
      <c r="D92" s="3" t="s">
        <v>200</v>
      </c>
      <c r="E92" s="3" t="s">
        <v>201</v>
      </c>
      <c r="H92" s="3" t="s">
        <v>202</v>
      </c>
    </row>
    <row r="93" spans="4:10" x14ac:dyDescent="0.25">
      <c r="D93" s="3" t="s">
        <v>191</v>
      </c>
      <c r="E93" s="3" t="s">
        <v>203</v>
      </c>
      <c r="H93" s="3" t="s">
        <v>204</v>
      </c>
    </row>
    <row r="94" spans="4:10" x14ac:dyDescent="0.25">
      <c r="D94" s="3" t="s">
        <v>192</v>
      </c>
      <c r="E94" s="3" t="s">
        <v>205</v>
      </c>
      <c r="H94" s="3" t="s">
        <v>206</v>
      </c>
    </row>
    <row r="95" spans="4:10" x14ac:dyDescent="0.25">
      <c r="D95" s="3" t="s">
        <v>193</v>
      </c>
      <c r="E95" s="3" t="s">
        <v>207</v>
      </c>
      <c r="H95" s="3" t="s">
        <v>208</v>
      </c>
    </row>
  </sheetData>
  <mergeCells count="2">
    <mergeCell ref="J2:K2"/>
    <mergeCell ref="L2:O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34"/>
  <sheetViews>
    <sheetView workbookViewId="0">
      <pane xSplit="2" ySplit="5" topLeftCell="G6" activePane="bottomRight" state="frozenSplit"/>
      <selection pane="topRight" activeCell="G1" sqref="G1"/>
      <selection pane="bottomLeft" activeCell="A14" sqref="A14"/>
      <selection pane="bottomRight" activeCell="G34" sqref="G34"/>
    </sheetView>
  </sheetViews>
  <sheetFormatPr defaultColWidth="9.109375" defaultRowHeight="13.8" x14ac:dyDescent="0.3"/>
  <cols>
    <col min="1" max="1" width="2" style="1" customWidth="1"/>
    <col min="2" max="2" width="36.109375" style="1" customWidth="1"/>
    <col min="3" max="3" width="20.88671875" style="1" customWidth="1"/>
    <col min="4" max="4" width="16.109375" style="1" bestFit="1" customWidth="1"/>
    <col min="5" max="5" width="16.6640625" style="1" customWidth="1"/>
    <col min="6" max="6" width="20.6640625" style="1" customWidth="1"/>
    <col min="7" max="7" width="23.6640625" style="1" customWidth="1"/>
    <col min="8" max="8" width="17.5546875" style="1" customWidth="1"/>
    <col min="9" max="10" width="18.33203125" style="1" customWidth="1"/>
    <col min="11" max="11" width="19" style="1" customWidth="1"/>
    <col min="12" max="12" width="18" style="1" customWidth="1"/>
    <col min="13" max="13" width="18.5546875" style="1" customWidth="1"/>
    <col min="14" max="14" width="9.109375" style="1"/>
    <col min="15" max="15" width="16.6640625" style="1" customWidth="1"/>
    <col min="16" max="16384" width="9.109375" style="1"/>
  </cols>
  <sheetData>
    <row r="1" spans="1:15" x14ac:dyDescent="0.3">
      <c r="A1" s="2" t="s">
        <v>451</v>
      </c>
    </row>
    <row r="2" spans="1:15" x14ac:dyDescent="0.3">
      <c r="O2" s="131" t="s">
        <v>667</v>
      </c>
    </row>
    <row r="3" spans="1:15" ht="24" customHeight="1" x14ac:dyDescent="0.3">
      <c r="B3" s="15"/>
      <c r="C3" s="202" t="s">
        <v>22</v>
      </c>
      <c r="D3" s="202"/>
      <c r="E3" s="128"/>
      <c r="F3" s="129" t="s">
        <v>23</v>
      </c>
      <c r="G3" s="130"/>
      <c r="H3" s="128"/>
      <c r="I3" s="129" t="s">
        <v>24</v>
      </c>
      <c r="J3" s="130"/>
      <c r="K3" s="128"/>
      <c r="L3" s="129" t="s">
        <v>25</v>
      </c>
      <c r="M3" s="130"/>
      <c r="O3" s="127" t="s">
        <v>670</v>
      </c>
    </row>
    <row r="4" spans="1:15" x14ac:dyDescent="0.3">
      <c r="B4" s="17" t="s">
        <v>0</v>
      </c>
      <c r="C4" s="18" t="s">
        <v>2</v>
      </c>
      <c r="D4" s="18" t="s">
        <v>44</v>
      </c>
      <c r="E4" s="18" t="s">
        <v>9</v>
      </c>
      <c r="F4" s="18" t="s">
        <v>10</v>
      </c>
      <c r="G4" s="18" t="s">
        <v>12</v>
      </c>
      <c r="H4" s="18" t="s">
        <v>13</v>
      </c>
      <c r="I4" s="18" t="s">
        <v>16</v>
      </c>
      <c r="J4" s="18" t="s">
        <v>846</v>
      </c>
      <c r="K4" s="18" t="s">
        <v>19</v>
      </c>
      <c r="L4" s="18" t="s">
        <v>20</v>
      </c>
      <c r="M4" s="18" t="s">
        <v>10</v>
      </c>
      <c r="O4" s="18" t="s">
        <v>8</v>
      </c>
    </row>
    <row r="5" spans="1:15" ht="6.75" customHeight="1" x14ac:dyDescent="0.3">
      <c r="B5" s="19" t="s">
        <v>0</v>
      </c>
      <c r="C5" s="20" t="s">
        <v>2</v>
      </c>
      <c r="D5" s="20" t="s">
        <v>44</v>
      </c>
      <c r="E5" s="20" t="s">
        <v>9</v>
      </c>
      <c r="F5" s="20" t="s">
        <v>10</v>
      </c>
      <c r="G5" s="20" t="s">
        <v>12</v>
      </c>
      <c r="H5" s="20" t="s">
        <v>13</v>
      </c>
      <c r="I5" s="20" t="s">
        <v>16</v>
      </c>
      <c r="J5" s="20" t="s">
        <v>18</v>
      </c>
      <c r="K5" s="20" t="s">
        <v>19</v>
      </c>
      <c r="L5" s="20" t="s">
        <v>20</v>
      </c>
      <c r="M5" s="20" t="s">
        <v>112</v>
      </c>
      <c r="O5" s="20" t="s">
        <v>8</v>
      </c>
    </row>
    <row r="6" spans="1:15" ht="69" x14ac:dyDescent="0.3">
      <c r="B6" s="36" t="s">
        <v>41</v>
      </c>
      <c r="C6" s="21" t="s">
        <v>3</v>
      </c>
      <c r="D6" s="21" t="s">
        <v>921</v>
      </c>
      <c r="E6" s="21" t="s">
        <v>823</v>
      </c>
      <c r="F6" s="21" t="s">
        <v>3</v>
      </c>
      <c r="G6" s="21" t="s">
        <v>3</v>
      </c>
      <c r="H6" s="21" t="s">
        <v>821</v>
      </c>
      <c r="I6" s="21" t="s">
        <v>821</v>
      </c>
      <c r="J6" s="21" t="s">
        <v>847</v>
      </c>
      <c r="K6" s="21" t="s">
        <v>822</v>
      </c>
      <c r="L6" s="21" t="s">
        <v>825</v>
      </c>
      <c r="M6" s="21" t="s">
        <v>824</v>
      </c>
      <c r="O6" s="21" t="s">
        <v>3</v>
      </c>
    </row>
    <row r="7" spans="1:15" x14ac:dyDescent="0.3">
      <c r="B7" s="36" t="s">
        <v>36</v>
      </c>
      <c r="C7" s="21" t="s">
        <v>40</v>
      </c>
      <c r="D7" s="21">
        <v>36</v>
      </c>
      <c r="E7" s="21" t="s">
        <v>40</v>
      </c>
      <c r="F7" s="21" t="s">
        <v>40</v>
      </c>
      <c r="G7" s="21" t="s">
        <v>40</v>
      </c>
      <c r="H7" s="21">
        <v>36</v>
      </c>
      <c r="I7" s="21">
        <v>36</v>
      </c>
      <c r="J7" s="21">
        <v>36</v>
      </c>
      <c r="K7" s="21" t="s">
        <v>40</v>
      </c>
      <c r="L7" s="21" t="s">
        <v>40</v>
      </c>
      <c r="M7" s="21" t="s">
        <v>40</v>
      </c>
      <c r="O7" s="21" t="s">
        <v>40</v>
      </c>
    </row>
    <row r="8" spans="1:15" ht="96.6" x14ac:dyDescent="0.3">
      <c r="B8" s="36" t="s">
        <v>666</v>
      </c>
      <c r="C8" s="22" t="s">
        <v>671</v>
      </c>
      <c r="D8" s="22" t="s">
        <v>37</v>
      </c>
      <c r="E8" s="21" t="s">
        <v>922</v>
      </c>
      <c r="F8" s="22" t="s">
        <v>671</v>
      </c>
      <c r="G8" s="22" t="s">
        <v>672</v>
      </c>
      <c r="H8" s="21" t="s">
        <v>38</v>
      </c>
      <c r="I8" s="21" t="s">
        <v>39</v>
      </c>
      <c r="J8" s="21" t="s">
        <v>38</v>
      </c>
      <c r="K8" s="21" t="s">
        <v>264</v>
      </c>
      <c r="L8" s="21" t="s">
        <v>265</v>
      </c>
      <c r="M8" s="21" t="s">
        <v>265</v>
      </c>
      <c r="O8" s="22">
        <v>1</v>
      </c>
    </row>
    <row r="9" spans="1:15" ht="27.6" x14ac:dyDescent="0.3">
      <c r="B9" s="37" t="s">
        <v>42</v>
      </c>
      <c r="C9" s="21">
        <v>1</v>
      </c>
      <c r="D9" s="21">
        <v>1</v>
      </c>
      <c r="E9" s="21" t="s">
        <v>222</v>
      </c>
      <c r="F9" s="21">
        <v>1</v>
      </c>
      <c r="G9" s="21">
        <v>1</v>
      </c>
      <c r="H9" s="21" t="s">
        <v>26</v>
      </c>
      <c r="I9" s="21" t="s">
        <v>26</v>
      </c>
      <c r="J9" s="21" t="s">
        <v>26</v>
      </c>
      <c r="K9" s="21" t="s">
        <v>47</v>
      </c>
      <c r="L9" s="21" t="s">
        <v>27</v>
      </c>
      <c r="M9" s="21" t="s">
        <v>27</v>
      </c>
      <c r="O9" s="21">
        <v>1</v>
      </c>
    </row>
    <row r="10" spans="1:15" ht="27.6" x14ac:dyDescent="0.3">
      <c r="B10" s="37" t="s">
        <v>33</v>
      </c>
      <c r="C10" s="21" t="s">
        <v>5</v>
      </c>
      <c r="D10" s="21" t="s">
        <v>5</v>
      </c>
      <c r="E10" s="21" t="s">
        <v>4</v>
      </c>
      <c r="F10" s="21" t="s">
        <v>5</v>
      </c>
      <c r="G10" s="21" t="s">
        <v>5</v>
      </c>
      <c r="H10" s="21" t="s">
        <v>15</v>
      </c>
      <c r="I10" s="21" t="s">
        <v>15</v>
      </c>
      <c r="J10" s="21" t="s">
        <v>15</v>
      </c>
      <c r="K10" s="21" t="s">
        <v>14</v>
      </c>
      <c r="L10" s="21" t="s">
        <v>21</v>
      </c>
      <c r="M10" s="21" t="s">
        <v>21</v>
      </c>
      <c r="O10" s="21" t="s">
        <v>5</v>
      </c>
    </row>
    <row r="11" spans="1:15" ht="151.80000000000001" x14ac:dyDescent="0.3">
      <c r="B11" s="37" t="s">
        <v>1</v>
      </c>
      <c r="C11" s="21" t="s">
        <v>6</v>
      </c>
      <c r="D11" s="21" t="s">
        <v>923</v>
      </c>
      <c r="E11" s="21" t="s">
        <v>924</v>
      </c>
      <c r="F11" s="21" t="s">
        <v>11</v>
      </c>
      <c r="G11" s="21" t="s">
        <v>11</v>
      </c>
      <c r="H11" s="21" t="s">
        <v>925</v>
      </c>
      <c r="I11" s="21" t="s">
        <v>926</v>
      </c>
      <c r="J11" s="21" t="s">
        <v>927</v>
      </c>
      <c r="K11" s="21" t="s">
        <v>928</v>
      </c>
      <c r="L11" s="21" t="s">
        <v>929</v>
      </c>
      <c r="M11" s="21" t="s">
        <v>930</v>
      </c>
      <c r="O11" s="21" t="s">
        <v>6</v>
      </c>
    </row>
    <row r="12" spans="1:15" ht="27.6" x14ac:dyDescent="0.3">
      <c r="B12" s="37" t="s">
        <v>43</v>
      </c>
      <c r="C12" s="21" t="s">
        <v>28</v>
      </c>
      <c r="D12" s="21" t="s">
        <v>28</v>
      </c>
      <c r="E12" s="21" t="s">
        <v>28</v>
      </c>
      <c r="F12" s="21" t="s">
        <v>29</v>
      </c>
      <c r="G12" s="21" t="s">
        <v>29</v>
      </c>
      <c r="H12" s="21" t="s">
        <v>30</v>
      </c>
      <c r="I12" s="21" t="s">
        <v>30</v>
      </c>
      <c r="J12" s="21" t="s">
        <v>30</v>
      </c>
      <c r="K12" s="21" t="s">
        <v>30</v>
      </c>
      <c r="L12" s="21" t="s">
        <v>30</v>
      </c>
      <c r="M12" s="21" t="s">
        <v>31</v>
      </c>
      <c r="O12" s="21" t="s">
        <v>28</v>
      </c>
    </row>
    <row r="13" spans="1:15" ht="41.4" x14ac:dyDescent="0.3">
      <c r="B13" s="37" t="s">
        <v>34</v>
      </c>
      <c r="C13" s="21" t="s">
        <v>845</v>
      </c>
      <c r="D13" s="21" t="s">
        <v>4</v>
      </c>
      <c r="E13" s="21" t="s">
        <v>5</v>
      </c>
      <c r="F13" s="21" t="s">
        <v>5</v>
      </c>
      <c r="G13" s="21" t="s">
        <v>5</v>
      </c>
      <c r="H13" s="21" t="s">
        <v>14</v>
      </c>
      <c r="I13" s="21" t="s">
        <v>14</v>
      </c>
      <c r="J13" s="21" t="s">
        <v>14</v>
      </c>
      <c r="K13" s="21" t="s">
        <v>15</v>
      </c>
      <c r="L13" s="21" t="s">
        <v>15</v>
      </c>
      <c r="M13" s="21" t="s">
        <v>15</v>
      </c>
      <c r="O13" s="21" t="s">
        <v>4</v>
      </c>
    </row>
    <row r="14" spans="1:15" x14ac:dyDescent="0.3">
      <c r="B14" s="38" t="s">
        <v>219</v>
      </c>
      <c r="C14" s="35" t="s">
        <v>220</v>
      </c>
      <c r="D14" s="35" t="s">
        <v>220</v>
      </c>
      <c r="E14" s="35" t="s">
        <v>220</v>
      </c>
      <c r="F14" s="35" t="s">
        <v>220</v>
      </c>
      <c r="G14" s="35" t="s">
        <v>220</v>
      </c>
      <c r="H14" s="35" t="s">
        <v>220</v>
      </c>
      <c r="I14" s="35" t="s">
        <v>220</v>
      </c>
      <c r="J14" s="35" t="s">
        <v>220</v>
      </c>
      <c r="K14" s="35" t="s">
        <v>220</v>
      </c>
      <c r="L14" s="35" t="s">
        <v>220</v>
      </c>
      <c r="M14" s="35" t="s">
        <v>220</v>
      </c>
      <c r="O14" s="35" t="s">
        <v>220</v>
      </c>
    </row>
    <row r="15" spans="1:15" ht="69" x14ac:dyDescent="0.3">
      <c r="B15" s="37" t="s">
        <v>456</v>
      </c>
      <c r="C15" s="21" t="s">
        <v>7</v>
      </c>
      <c r="D15" s="21" t="s">
        <v>931</v>
      </c>
      <c r="E15" s="21" t="s">
        <v>7</v>
      </c>
      <c r="F15" s="21" t="s">
        <v>7</v>
      </c>
      <c r="G15" s="21" t="s">
        <v>7</v>
      </c>
      <c r="H15" s="21" t="s">
        <v>931</v>
      </c>
      <c r="I15" s="21" t="s">
        <v>931</v>
      </c>
      <c r="J15" s="21" t="s">
        <v>931</v>
      </c>
      <c r="K15" s="21" t="s">
        <v>17</v>
      </c>
      <c r="L15" s="21" t="s">
        <v>17</v>
      </c>
      <c r="M15" s="21" t="s">
        <v>17</v>
      </c>
      <c r="O15" s="21" t="s">
        <v>7</v>
      </c>
    </row>
    <row r="16" spans="1:15" x14ac:dyDescent="0.3">
      <c r="B16" s="3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O16" s="21"/>
    </row>
    <row r="17" spans="2:15" ht="25.5" customHeight="1" x14ac:dyDescent="0.3">
      <c r="B17" s="37" t="s">
        <v>236</v>
      </c>
      <c r="C17" s="21" t="s">
        <v>5</v>
      </c>
      <c r="D17" s="21" t="s">
        <v>5</v>
      </c>
      <c r="E17" s="21" t="s">
        <v>4</v>
      </c>
      <c r="F17" s="21" t="s">
        <v>5</v>
      </c>
      <c r="G17" s="21" t="s">
        <v>5</v>
      </c>
      <c r="H17" s="21" t="s">
        <v>848</v>
      </c>
      <c r="I17" s="21" t="s">
        <v>15</v>
      </c>
      <c r="J17" s="21" t="s">
        <v>848</v>
      </c>
      <c r="K17" s="21" t="s">
        <v>32</v>
      </c>
      <c r="L17" s="21" t="s">
        <v>15</v>
      </c>
      <c r="M17" s="21" t="s">
        <v>15</v>
      </c>
      <c r="O17" s="21" t="s">
        <v>5</v>
      </c>
    </row>
    <row r="18" spans="2:15" x14ac:dyDescent="0.3">
      <c r="B18" s="3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O18" s="21"/>
    </row>
    <row r="19" spans="2:15" ht="82.8" x14ac:dyDescent="0.3">
      <c r="B19" s="37" t="s">
        <v>237</v>
      </c>
      <c r="C19" s="21" t="s">
        <v>226</v>
      </c>
      <c r="D19" s="21" t="s">
        <v>226</v>
      </c>
      <c r="E19" s="21" t="s">
        <v>223</v>
      </c>
      <c r="F19" s="21" t="s">
        <v>227</v>
      </c>
      <c r="G19" s="21" t="s">
        <v>231</v>
      </c>
      <c r="H19" s="21" t="s">
        <v>932</v>
      </c>
      <c r="I19" s="21" t="s">
        <v>932</v>
      </c>
      <c r="J19" s="21" t="s">
        <v>932</v>
      </c>
      <c r="K19" s="21" t="s">
        <v>228</v>
      </c>
      <c r="L19" s="21" t="s">
        <v>229</v>
      </c>
      <c r="M19" s="21" t="s">
        <v>230</v>
      </c>
      <c r="O19" s="21" t="s">
        <v>226</v>
      </c>
    </row>
    <row r="20" spans="2:15" ht="69" x14ac:dyDescent="0.3">
      <c r="B20" s="37" t="s">
        <v>234</v>
      </c>
      <c r="C20" s="21" t="s">
        <v>224</v>
      </c>
      <c r="D20" s="21" t="s">
        <v>224</v>
      </c>
      <c r="E20" s="21" t="s">
        <v>933</v>
      </c>
      <c r="F20" s="21" t="s">
        <v>227</v>
      </c>
      <c r="G20" s="21" t="s">
        <v>231</v>
      </c>
      <c r="H20" s="21" t="s">
        <v>224</v>
      </c>
      <c r="I20" s="21" t="s">
        <v>934</v>
      </c>
      <c r="J20" s="21" t="s">
        <v>934</v>
      </c>
      <c r="K20" s="21" t="s">
        <v>225</v>
      </c>
      <c r="L20" s="21" t="s">
        <v>225</v>
      </c>
      <c r="M20" s="21" t="s">
        <v>935</v>
      </c>
      <c r="O20" s="21" t="s">
        <v>224</v>
      </c>
    </row>
    <row r="21" spans="2:15" x14ac:dyDescent="0.3">
      <c r="B21" s="3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O21" s="21"/>
    </row>
    <row r="22" spans="2:15" ht="55.2" x14ac:dyDescent="0.3">
      <c r="B22" s="37" t="s">
        <v>235</v>
      </c>
      <c r="C22" s="21" t="s">
        <v>5</v>
      </c>
      <c r="D22" s="21" t="s">
        <v>35</v>
      </c>
      <c r="E22" s="21" t="s">
        <v>4</v>
      </c>
      <c r="F22" s="21" t="s">
        <v>5</v>
      </c>
      <c r="G22" s="21" t="s">
        <v>5</v>
      </c>
      <c r="H22" s="21" t="s">
        <v>45</v>
      </c>
      <c r="I22" s="21" t="s">
        <v>46</v>
      </c>
      <c r="J22" s="21" t="s">
        <v>45</v>
      </c>
      <c r="K22" s="21" t="s">
        <v>14</v>
      </c>
      <c r="L22" s="21" t="s">
        <v>21</v>
      </c>
      <c r="M22" s="21" t="s">
        <v>21</v>
      </c>
      <c r="O22" s="21" t="s">
        <v>5</v>
      </c>
    </row>
    <row r="23" spans="2:15" x14ac:dyDescent="0.3">
      <c r="B23" s="3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O23" s="21"/>
    </row>
    <row r="24" spans="2:15" ht="27.6" x14ac:dyDescent="0.3">
      <c r="B24" s="37" t="s">
        <v>668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O24" s="21"/>
    </row>
    <row r="25" spans="2:15" ht="82.8" x14ac:dyDescent="0.3">
      <c r="B25" s="37" t="s">
        <v>232</v>
      </c>
      <c r="C25" s="21" t="s">
        <v>5</v>
      </c>
      <c r="D25" s="21" t="s">
        <v>936</v>
      </c>
      <c r="E25" s="21" t="s">
        <v>936</v>
      </c>
      <c r="F25" s="21" t="s">
        <v>5</v>
      </c>
      <c r="G25" s="21" t="s">
        <v>5</v>
      </c>
      <c r="H25" s="21" t="s">
        <v>937</v>
      </c>
      <c r="I25" s="21" t="s">
        <v>938</v>
      </c>
      <c r="J25" s="21" t="s">
        <v>937</v>
      </c>
      <c r="K25" s="21" t="s">
        <v>937</v>
      </c>
      <c r="L25" s="21" t="s">
        <v>938</v>
      </c>
      <c r="M25" s="21" t="s">
        <v>938</v>
      </c>
      <c r="O25" s="21" t="s">
        <v>5</v>
      </c>
    </row>
    <row r="26" spans="2:15" ht="96.6" x14ac:dyDescent="0.3">
      <c r="B26" s="37" t="s">
        <v>233</v>
      </c>
      <c r="C26" s="21" t="s">
        <v>5</v>
      </c>
      <c r="D26" s="21" t="s">
        <v>939</v>
      </c>
      <c r="E26" s="21" t="s">
        <v>939</v>
      </c>
      <c r="F26" s="21" t="s">
        <v>5</v>
      </c>
      <c r="G26" s="21" t="s">
        <v>5</v>
      </c>
      <c r="H26" s="21" t="s">
        <v>940</v>
      </c>
      <c r="I26" s="21" t="s">
        <v>941</v>
      </c>
      <c r="J26" s="21" t="s">
        <v>942</v>
      </c>
      <c r="K26" s="21" t="s">
        <v>942</v>
      </c>
      <c r="L26" s="21" t="s">
        <v>941</v>
      </c>
      <c r="M26" s="21" t="s">
        <v>941</v>
      </c>
      <c r="O26" s="21" t="s">
        <v>5</v>
      </c>
    </row>
    <row r="27" spans="2:15" x14ac:dyDescent="0.3">
      <c r="B27" s="3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</row>
    <row r="28" spans="2:15" x14ac:dyDescent="0.3">
      <c r="B28" s="37" t="s">
        <v>669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O28" s="21"/>
    </row>
    <row r="29" spans="2:15" ht="110.4" x14ac:dyDescent="0.3">
      <c r="B29" s="37" t="s">
        <v>232</v>
      </c>
      <c r="C29" s="21" t="s">
        <v>5</v>
      </c>
      <c r="D29" s="21" t="s">
        <v>943</v>
      </c>
      <c r="E29" s="21" t="s">
        <v>943</v>
      </c>
      <c r="F29" s="21" t="s">
        <v>5</v>
      </c>
      <c r="G29" s="21" t="s">
        <v>5</v>
      </c>
      <c r="H29" s="21" t="s">
        <v>944</v>
      </c>
      <c r="I29" s="21" t="s">
        <v>945</v>
      </c>
      <c r="J29" s="21" t="s">
        <v>944</v>
      </c>
      <c r="K29" s="21" t="s">
        <v>944</v>
      </c>
      <c r="L29" s="21" t="s">
        <v>945</v>
      </c>
      <c r="M29" s="21" t="s">
        <v>945</v>
      </c>
      <c r="O29" s="21" t="s">
        <v>5</v>
      </c>
    </row>
    <row r="30" spans="2:15" ht="110.4" x14ac:dyDescent="0.3">
      <c r="B30" s="37" t="s">
        <v>233</v>
      </c>
      <c r="C30" s="21" t="s">
        <v>5</v>
      </c>
      <c r="D30" s="21" t="s">
        <v>943</v>
      </c>
      <c r="E30" s="21" t="s">
        <v>943</v>
      </c>
      <c r="F30" s="21" t="s">
        <v>5</v>
      </c>
      <c r="G30" s="21" t="s">
        <v>5</v>
      </c>
      <c r="H30" s="21" t="s">
        <v>944</v>
      </c>
      <c r="I30" s="21" t="s">
        <v>945</v>
      </c>
      <c r="J30" s="21" t="s">
        <v>944</v>
      </c>
      <c r="K30" s="21" t="s">
        <v>944</v>
      </c>
      <c r="L30" s="21" t="s">
        <v>945</v>
      </c>
      <c r="M30" s="21" t="s">
        <v>945</v>
      </c>
      <c r="O30" s="21" t="s">
        <v>5</v>
      </c>
    </row>
    <row r="33" spans="2:2" x14ac:dyDescent="0.3">
      <c r="B33" s="1" t="s">
        <v>458</v>
      </c>
    </row>
    <row r="34" spans="2:2" x14ac:dyDescent="0.3">
      <c r="B34" s="1" t="s">
        <v>221</v>
      </c>
    </row>
  </sheetData>
  <mergeCells count="1">
    <mergeCell ref="C3:D3"/>
  </mergeCells>
  <pageMargins left="0.17" right="0.17" top="0.17" bottom="0.28999999999999998" header="0.17" footer="0.3"/>
  <pageSetup paperSize="9" scale="5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01"/>
  <sheetViews>
    <sheetView workbookViewId="0">
      <selection activeCell="F22" sqref="F22"/>
    </sheetView>
  </sheetViews>
  <sheetFormatPr defaultColWidth="9.109375" defaultRowHeight="13.8" x14ac:dyDescent="0.3"/>
  <cols>
    <col min="1" max="1" width="5.88671875" style="1" bestFit="1" customWidth="1"/>
    <col min="2" max="2" width="33.109375" style="1" bestFit="1" customWidth="1"/>
    <col min="3" max="3" width="32" style="1" bestFit="1" customWidth="1"/>
    <col min="4" max="4" width="10.88671875" style="1" bestFit="1" customWidth="1"/>
    <col min="5" max="5" width="43.6640625" style="1" bestFit="1" customWidth="1"/>
    <col min="6" max="6" width="53.6640625" style="1" bestFit="1" customWidth="1"/>
    <col min="7" max="16384" width="9.109375" style="1"/>
  </cols>
  <sheetData>
    <row r="1" spans="1:6" ht="24.9" customHeight="1" thickBot="1" x14ac:dyDescent="0.35">
      <c r="A1" s="203" t="s">
        <v>120</v>
      </c>
      <c r="B1" s="204"/>
      <c r="C1" s="205"/>
      <c r="D1" s="203" t="s">
        <v>119</v>
      </c>
      <c r="E1" s="204"/>
      <c r="F1" s="205"/>
    </row>
    <row r="2" spans="1:6" x14ac:dyDescent="0.3">
      <c r="A2" s="16" t="s">
        <v>449</v>
      </c>
      <c r="B2" s="16" t="s">
        <v>448</v>
      </c>
      <c r="C2" s="16" t="s">
        <v>447</v>
      </c>
      <c r="D2" s="16" t="s">
        <v>531</v>
      </c>
      <c r="E2" s="16" t="s">
        <v>446</v>
      </c>
      <c r="F2" s="16" t="s">
        <v>445</v>
      </c>
    </row>
    <row r="3" spans="1:6" x14ac:dyDescent="0.3">
      <c r="A3" s="110" t="s">
        <v>612</v>
      </c>
      <c r="B3" s="110" t="s">
        <v>652</v>
      </c>
      <c r="C3" s="110" t="s">
        <v>653</v>
      </c>
      <c r="D3" s="100" t="s">
        <v>123</v>
      </c>
      <c r="E3" s="100" t="s">
        <v>532</v>
      </c>
      <c r="F3" s="100" t="s">
        <v>533</v>
      </c>
    </row>
    <row r="4" spans="1:6" x14ac:dyDescent="0.3">
      <c r="A4" s="100" t="s">
        <v>183</v>
      </c>
      <c r="B4" s="100" t="s">
        <v>299</v>
      </c>
      <c r="C4" s="100" t="s">
        <v>573</v>
      </c>
      <c r="D4" s="100" t="s">
        <v>151</v>
      </c>
      <c r="E4" s="100" t="s">
        <v>534</v>
      </c>
      <c r="F4" s="100" t="s">
        <v>535</v>
      </c>
    </row>
    <row r="5" spans="1:6" x14ac:dyDescent="0.3">
      <c r="A5" s="100" t="s">
        <v>179</v>
      </c>
      <c r="B5" s="100" t="s">
        <v>300</v>
      </c>
      <c r="C5" s="106" t="s">
        <v>574</v>
      </c>
      <c r="D5" s="100" t="s">
        <v>350</v>
      </c>
      <c r="E5" s="100" t="s">
        <v>544</v>
      </c>
      <c r="F5" s="100" t="s">
        <v>545</v>
      </c>
    </row>
    <row r="6" spans="1:6" x14ac:dyDescent="0.3">
      <c r="A6" s="100" t="s">
        <v>444</v>
      </c>
      <c r="B6" s="100" t="s">
        <v>443</v>
      </c>
      <c r="C6" s="100" t="s">
        <v>442</v>
      </c>
      <c r="D6" s="100" t="s">
        <v>137</v>
      </c>
      <c r="E6" s="100" t="s">
        <v>536</v>
      </c>
      <c r="F6" s="100" t="s">
        <v>537</v>
      </c>
    </row>
    <row r="7" spans="1:6" x14ac:dyDescent="0.3">
      <c r="A7" s="100" t="s">
        <v>755</v>
      </c>
      <c r="B7" s="100" t="s">
        <v>298</v>
      </c>
      <c r="C7" s="100" t="s">
        <v>441</v>
      </c>
      <c r="D7" s="100" t="s">
        <v>377</v>
      </c>
      <c r="E7" s="100" t="s">
        <v>546</v>
      </c>
      <c r="F7" s="100" t="s">
        <v>547</v>
      </c>
    </row>
    <row r="8" spans="1:6" ht="12.75" customHeight="1" x14ac:dyDescent="0.3">
      <c r="A8" s="100" t="s">
        <v>616</v>
      </c>
      <c r="B8" s="100" t="s">
        <v>630</v>
      </c>
      <c r="C8" s="100" t="s">
        <v>631</v>
      </c>
      <c r="D8" s="100" t="s">
        <v>155</v>
      </c>
      <c r="E8" s="100" t="s">
        <v>540</v>
      </c>
      <c r="F8" s="100" t="s">
        <v>541</v>
      </c>
    </row>
    <row r="9" spans="1:6" x14ac:dyDescent="0.3">
      <c r="A9" s="100" t="s">
        <v>617</v>
      </c>
      <c r="B9" s="100" t="s">
        <v>632</v>
      </c>
      <c r="C9" s="100" t="s">
        <v>633</v>
      </c>
      <c r="D9" s="100" t="s">
        <v>131</v>
      </c>
      <c r="E9" s="100" t="s">
        <v>542</v>
      </c>
      <c r="F9" s="100" t="s">
        <v>543</v>
      </c>
    </row>
    <row r="10" spans="1:6" x14ac:dyDescent="0.3">
      <c r="A10" s="100" t="s">
        <v>615</v>
      </c>
      <c r="B10" s="100" t="s">
        <v>628</v>
      </c>
      <c r="C10" s="100" t="s">
        <v>629</v>
      </c>
      <c r="D10" s="100" t="s">
        <v>143</v>
      </c>
      <c r="E10" s="100" t="s">
        <v>538</v>
      </c>
      <c r="F10" s="100" t="s">
        <v>539</v>
      </c>
    </row>
    <row r="11" spans="1:6" x14ac:dyDescent="0.3">
      <c r="A11" s="100" t="s">
        <v>256</v>
      </c>
      <c r="B11" s="100" t="s">
        <v>335</v>
      </c>
      <c r="C11" s="100" t="s">
        <v>440</v>
      </c>
    </row>
    <row r="12" spans="1:6" x14ac:dyDescent="0.3">
      <c r="A12" s="100" t="s">
        <v>257</v>
      </c>
      <c r="B12" s="100" t="s">
        <v>336</v>
      </c>
      <c r="C12" s="100" t="s">
        <v>439</v>
      </c>
    </row>
    <row r="13" spans="1:6" x14ac:dyDescent="0.3">
      <c r="A13" s="100" t="s">
        <v>138</v>
      </c>
      <c r="B13" s="100" t="s">
        <v>334</v>
      </c>
      <c r="C13" s="100" t="s">
        <v>438</v>
      </c>
    </row>
    <row r="14" spans="1:6" x14ac:dyDescent="0.3">
      <c r="A14" s="100" t="s">
        <v>284</v>
      </c>
      <c r="B14" s="100" t="s">
        <v>297</v>
      </c>
      <c r="C14" s="100" t="s">
        <v>437</v>
      </c>
    </row>
    <row r="15" spans="1:6" x14ac:dyDescent="0.3">
      <c r="A15" s="101" t="s">
        <v>461</v>
      </c>
      <c r="B15" s="101" t="s">
        <v>462</v>
      </c>
      <c r="C15" s="101" t="s">
        <v>463</v>
      </c>
    </row>
    <row r="16" spans="1:6" x14ac:dyDescent="0.3">
      <c r="A16" s="110" t="s">
        <v>620</v>
      </c>
      <c r="B16" s="110" t="s">
        <v>625</v>
      </c>
      <c r="C16" s="110" t="s">
        <v>624</v>
      </c>
    </row>
    <row r="17" spans="1:3" x14ac:dyDescent="0.3">
      <c r="A17" s="110" t="s">
        <v>618</v>
      </c>
      <c r="B17" s="110" t="s">
        <v>634</v>
      </c>
      <c r="C17" s="110" t="s">
        <v>635</v>
      </c>
    </row>
    <row r="18" spans="1:3" x14ac:dyDescent="0.3">
      <c r="A18" s="110" t="s">
        <v>596</v>
      </c>
      <c r="B18" s="110" t="s">
        <v>597</v>
      </c>
      <c r="C18" s="110" t="s">
        <v>598</v>
      </c>
    </row>
    <row r="19" spans="1:3" x14ac:dyDescent="0.3">
      <c r="A19" s="101" t="s">
        <v>275</v>
      </c>
      <c r="B19" s="101" t="s">
        <v>338</v>
      </c>
      <c r="C19" s="100" t="s">
        <v>436</v>
      </c>
    </row>
    <row r="20" spans="1:3" x14ac:dyDescent="0.3">
      <c r="A20" s="101" t="s">
        <v>276</v>
      </c>
      <c r="B20" s="101" t="s">
        <v>339</v>
      </c>
      <c r="C20" s="100" t="s">
        <v>435</v>
      </c>
    </row>
    <row r="21" spans="1:3" x14ac:dyDescent="0.3">
      <c r="A21" s="100" t="s">
        <v>258</v>
      </c>
      <c r="B21" s="100" t="s">
        <v>337</v>
      </c>
      <c r="C21" s="100" t="s">
        <v>495</v>
      </c>
    </row>
    <row r="22" spans="1:3" x14ac:dyDescent="0.3">
      <c r="A22" s="110" t="s">
        <v>619</v>
      </c>
      <c r="B22" s="110" t="s">
        <v>626</v>
      </c>
      <c r="C22" s="110" t="s">
        <v>627</v>
      </c>
    </row>
    <row r="23" spans="1:3" x14ac:dyDescent="0.3">
      <c r="A23" s="100" t="s">
        <v>169</v>
      </c>
      <c r="B23" s="100" t="s">
        <v>328</v>
      </c>
      <c r="C23" s="100" t="s">
        <v>434</v>
      </c>
    </row>
    <row r="24" spans="1:3" x14ac:dyDescent="0.3">
      <c r="A24" s="100" t="s">
        <v>239</v>
      </c>
      <c r="B24" s="100" t="s">
        <v>329</v>
      </c>
      <c r="C24" s="100" t="s">
        <v>433</v>
      </c>
    </row>
    <row r="25" spans="1:3" x14ac:dyDescent="0.3">
      <c r="A25" s="100" t="s">
        <v>238</v>
      </c>
      <c r="B25" s="100" t="s">
        <v>330</v>
      </c>
      <c r="C25" s="100" t="s">
        <v>432</v>
      </c>
    </row>
    <row r="26" spans="1:3" x14ac:dyDescent="0.3">
      <c r="A26" s="100" t="s">
        <v>171</v>
      </c>
      <c r="B26" s="100" t="s">
        <v>331</v>
      </c>
      <c r="C26" s="100" t="s">
        <v>431</v>
      </c>
    </row>
    <row r="27" spans="1:3" x14ac:dyDescent="0.3">
      <c r="A27" s="110" t="s">
        <v>607</v>
      </c>
      <c r="B27" s="110" t="s">
        <v>642</v>
      </c>
      <c r="C27" s="110" t="s">
        <v>648</v>
      </c>
    </row>
    <row r="28" spans="1:3" x14ac:dyDescent="0.3">
      <c r="A28" s="110" t="s">
        <v>605</v>
      </c>
      <c r="B28" s="110" t="s">
        <v>639</v>
      </c>
      <c r="C28" s="110" t="s">
        <v>640</v>
      </c>
    </row>
    <row r="29" spans="1:3" x14ac:dyDescent="0.3">
      <c r="A29" s="110" t="s">
        <v>611</v>
      </c>
      <c r="B29" s="110" t="s">
        <v>646</v>
      </c>
      <c r="C29" s="110" t="s">
        <v>651</v>
      </c>
    </row>
    <row r="30" spans="1:3" x14ac:dyDescent="0.3">
      <c r="A30" s="110" t="s">
        <v>604</v>
      </c>
      <c r="B30" s="110" t="s">
        <v>637</v>
      </c>
      <c r="C30" s="110" t="s">
        <v>638</v>
      </c>
    </row>
    <row r="31" spans="1:3" x14ac:dyDescent="0.3">
      <c r="A31" s="110" t="s">
        <v>608</v>
      </c>
      <c r="B31" s="110" t="s">
        <v>643</v>
      </c>
      <c r="C31" s="110" t="s">
        <v>649</v>
      </c>
    </row>
    <row r="32" spans="1:3" x14ac:dyDescent="0.3">
      <c r="A32" s="110" t="s">
        <v>606</v>
      </c>
      <c r="B32" s="111" t="s">
        <v>641</v>
      </c>
      <c r="C32" s="110" t="s">
        <v>647</v>
      </c>
    </row>
    <row r="33" spans="1:3" x14ac:dyDescent="0.3">
      <c r="A33" s="110" t="s">
        <v>609</v>
      </c>
      <c r="B33" s="110" t="s">
        <v>644</v>
      </c>
      <c r="C33" s="110" t="s">
        <v>657</v>
      </c>
    </row>
    <row r="34" spans="1:3" x14ac:dyDescent="0.3">
      <c r="A34" s="110" t="s">
        <v>610</v>
      </c>
      <c r="B34" s="110" t="s">
        <v>645</v>
      </c>
      <c r="C34" s="110" t="s">
        <v>650</v>
      </c>
    </row>
    <row r="35" spans="1:3" x14ac:dyDescent="0.3">
      <c r="A35" s="110" t="s">
        <v>613</v>
      </c>
      <c r="B35" s="110" t="s">
        <v>654</v>
      </c>
      <c r="C35" s="110" t="s">
        <v>656</v>
      </c>
    </row>
    <row r="36" spans="1:3" x14ac:dyDescent="0.3">
      <c r="A36" s="102" t="s">
        <v>357</v>
      </c>
      <c r="B36" s="102" t="s">
        <v>430</v>
      </c>
      <c r="C36" s="102" t="s">
        <v>429</v>
      </c>
    </row>
    <row r="37" spans="1:3" x14ac:dyDescent="0.3">
      <c r="A37" s="102" t="s">
        <v>361</v>
      </c>
      <c r="B37" s="102" t="s">
        <v>428</v>
      </c>
      <c r="C37" s="101" t="s">
        <v>493</v>
      </c>
    </row>
    <row r="38" spans="1:3" x14ac:dyDescent="0.3">
      <c r="A38" s="101" t="s">
        <v>486</v>
      </c>
      <c r="B38" s="101" t="s">
        <v>488</v>
      </c>
      <c r="C38" s="101" t="s">
        <v>489</v>
      </c>
    </row>
    <row r="39" spans="1:3" x14ac:dyDescent="0.3">
      <c r="A39" s="102" t="s">
        <v>362</v>
      </c>
      <c r="B39" s="102" t="s">
        <v>427</v>
      </c>
      <c r="C39" s="102" t="s">
        <v>426</v>
      </c>
    </row>
    <row r="40" spans="1:3" x14ac:dyDescent="0.3">
      <c r="A40" s="102" t="s">
        <v>355</v>
      </c>
      <c r="B40" s="102" t="s">
        <v>425</v>
      </c>
      <c r="C40" s="102" t="s">
        <v>424</v>
      </c>
    </row>
    <row r="41" spans="1:3" x14ac:dyDescent="0.3">
      <c r="A41" s="102" t="s">
        <v>359</v>
      </c>
      <c r="B41" s="102" t="s">
        <v>423</v>
      </c>
      <c r="C41" s="101" t="s">
        <v>492</v>
      </c>
    </row>
    <row r="42" spans="1:3" x14ac:dyDescent="0.3">
      <c r="A42" s="102" t="s">
        <v>353</v>
      </c>
      <c r="B42" s="102" t="s">
        <v>422</v>
      </c>
      <c r="C42" s="102" t="s">
        <v>421</v>
      </c>
    </row>
    <row r="43" spans="1:3" x14ac:dyDescent="0.3">
      <c r="A43" s="101" t="s">
        <v>349</v>
      </c>
      <c r="B43" s="102" t="s">
        <v>420</v>
      </c>
      <c r="C43" s="102" t="s">
        <v>419</v>
      </c>
    </row>
    <row r="44" spans="1:3" x14ac:dyDescent="0.3">
      <c r="A44" s="101" t="s">
        <v>485</v>
      </c>
      <c r="B44" s="101" t="s">
        <v>487</v>
      </c>
      <c r="C44" s="101" t="s">
        <v>490</v>
      </c>
    </row>
    <row r="45" spans="1:3" x14ac:dyDescent="0.3">
      <c r="A45" s="110" t="s">
        <v>659</v>
      </c>
      <c r="B45" s="110" t="s">
        <v>660</v>
      </c>
      <c r="C45" s="110" t="s">
        <v>661</v>
      </c>
    </row>
    <row r="46" spans="1:3" x14ac:dyDescent="0.3">
      <c r="A46" s="101" t="s">
        <v>510</v>
      </c>
      <c r="B46" s="101" t="s">
        <v>511</v>
      </c>
      <c r="C46" s="101" t="s">
        <v>524</v>
      </c>
    </row>
    <row r="47" spans="1:3" x14ac:dyDescent="0.3">
      <c r="A47" s="101" t="s">
        <v>506</v>
      </c>
      <c r="B47" s="101" t="s">
        <v>507</v>
      </c>
      <c r="C47" s="101" t="s">
        <v>522</v>
      </c>
    </row>
    <row r="48" spans="1:3" x14ac:dyDescent="0.3">
      <c r="A48" s="101" t="s">
        <v>518</v>
      </c>
      <c r="B48" s="101" t="s">
        <v>519</v>
      </c>
      <c r="C48" s="101" t="s">
        <v>528</v>
      </c>
    </row>
    <row r="49" spans="1:3" x14ac:dyDescent="0.3">
      <c r="A49" s="101" t="s">
        <v>504</v>
      </c>
      <c r="B49" s="101" t="s">
        <v>505</v>
      </c>
      <c r="C49" s="101" t="s">
        <v>521</v>
      </c>
    </row>
    <row r="50" spans="1:3" x14ac:dyDescent="0.3">
      <c r="A50" s="101" t="s">
        <v>512</v>
      </c>
      <c r="B50" s="101" t="s">
        <v>513</v>
      </c>
      <c r="C50" s="101" t="s">
        <v>525</v>
      </c>
    </row>
    <row r="51" spans="1:3" x14ac:dyDescent="0.3">
      <c r="A51" s="101" t="s">
        <v>508</v>
      </c>
      <c r="B51" s="101" t="s">
        <v>509</v>
      </c>
      <c r="C51" s="101" t="s">
        <v>523</v>
      </c>
    </row>
    <row r="52" spans="1:3" x14ac:dyDescent="0.3">
      <c r="A52" s="101" t="s">
        <v>514</v>
      </c>
      <c r="B52" s="101" t="s">
        <v>515</v>
      </c>
      <c r="C52" s="101" t="s">
        <v>526</v>
      </c>
    </row>
    <row r="53" spans="1:3" x14ac:dyDescent="0.3">
      <c r="A53" s="101" t="s">
        <v>516</v>
      </c>
      <c r="B53" s="101" t="s">
        <v>517</v>
      </c>
      <c r="C53" s="101" t="s">
        <v>527</v>
      </c>
    </row>
    <row r="54" spans="1:3" x14ac:dyDescent="0.3">
      <c r="A54" s="110" t="s">
        <v>614</v>
      </c>
      <c r="B54" s="110" t="s">
        <v>655</v>
      </c>
      <c r="C54" s="110" t="s">
        <v>658</v>
      </c>
    </row>
    <row r="55" spans="1:3" x14ac:dyDescent="0.3">
      <c r="A55" s="103" t="s">
        <v>471</v>
      </c>
      <c r="B55" s="101" t="s">
        <v>560</v>
      </c>
      <c r="C55" s="101" t="s">
        <v>479</v>
      </c>
    </row>
    <row r="56" spans="1:3" x14ac:dyDescent="0.3">
      <c r="A56" s="103" t="s">
        <v>469</v>
      </c>
      <c r="B56" s="101" t="s">
        <v>561</v>
      </c>
      <c r="C56" s="101" t="s">
        <v>494</v>
      </c>
    </row>
    <row r="57" spans="1:3" x14ac:dyDescent="0.3">
      <c r="A57" s="103" t="s">
        <v>475</v>
      </c>
      <c r="B57" s="101" t="s">
        <v>562</v>
      </c>
      <c r="C57" s="101" t="s">
        <v>483</v>
      </c>
    </row>
    <row r="58" spans="1:3" x14ac:dyDescent="0.3">
      <c r="A58" s="103" t="s">
        <v>468</v>
      </c>
      <c r="B58" s="101" t="s">
        <v>563</v>
      </c>
      <c r="C58" s="101" t="s">
        <v>478</v>
      </c>
    </row>
    <row r="59" spans="1:3" x14ac:dyDescent="0.3">
      <c r="A59" s="103" t="s">
        <v>472</v>
      </c>
      <c r="B59" s="101" t="s">
        <v>564</v>
      </c>
      <c r="C59" s="101" t="s">
        <v>480</v>
      </c>
    </row>
    <row r="60" spans="1:3" x14ac:dyDescent="0.3">
      <c r="A60" s="103" t="s">
        <v>470</v>
      </c>
      <c r="B60" s="101" t="s">
        <v>565</v>
      </c>
      <c r="C60" s="101" t="s">
        <v>491</v>
      </c>
    </row>
    <row r="61" spans="1:3" x14ac:dyDescent="0.3">
      <c r="A61" s="103" t="s">
        <v>473</v>
      </c>
      <c r="B61" s="101" t="s">
        <v>566</v>
      </c>
      <c r="C61" s="101" t="s">
        <v>481</v>
      </c>
    </row>
    <row r="62" spans="1:3" x14ac:dyDescent="0.3">
      <c r="A62" s="103" t="s">
        <v>474</v>
      </c>
      <c r="B62" s="101" t="s">
        <v>567</v>
      </c>
      <c r="C62" s="101" t="s">
        <v>482</v>
      </c>
    </row>
    <row r="63" spans="1:3" x14ac:dyDescent="0.3">
      <c r="A63" s="100" t="s">
        <v>418</v>
      </c>
      <c r="B63" s="100" t="s">
        <v>417</v>
      </c>
      <c r="C63" s="100" t="s">
        <v>416</v>
      </c>
    </row>
    <row r="64" spans="1:3" x14ac:dyDescent="0.3">
      <c r="A64" s="100" t="s">
        <v>287</v>
      </c>
      <c r="B64" s="100" t="s">
        <v>321</v>
      </c>
      <c r="C64" s="100" t="s">
        <v>415</v>
      </c>
    </row>
    <row r="65" spans="1:3" x14ac:dyDescent="0.3">
      <c r="A65" s="100" t="s">
        <v>550</v>
      </c>
      <c r="B65" s="100" t="s">
        <v>558</v>
      </c>
      <c r="C65" s="100" t="s">
        <v>551</v>
      </c>
    </row>
    <row r="66" spans="1:3" x14ac:dyDescent="0.3">
      <c r="A66" s="100" t="s">
        <v>556</v>
      </c>
      <c r="B66" s="100" t="s">
        <v>557</v>
      </c>
      <c r="C66" s="100" t="s">
        <v>559</v>
      </c>
    </row>
    <row r="67" spans="1:3" x14ac:dyDescent="0.3">
      <c r="A67" s="100" t="s">
        <v>599</v>
      </c>
      <c r="B67" s="100" t="s">
        <v>600</v>
      </c>
      <c r="C67" s="100" t="s">
        <v>601</v>
      </c>
    </row>
    <row r="68" spans="1:3" x14ac:dyDescent="0.3">
      <c r="A68" s="100" t="s">
        <v>147</v>
      </c>
      <c r="B68" s="100" t="s">
        <v>346</v>
      </c>
      <c r="C68" s="100" t="s">
        <v>414</v>
      </c>
    </row>
    <row r="69" spans="1:3" x14ac:dyDescent="0.3">
      <c r="A69" s="132" t="s">
        <v>750</v>
      </c>
      <c r="B69" s="132" t="s">
        <v>753</v>
      </c>
      <c r="C69" s="132" t="s">
        <v>754</v>
      </c>
    </row>
    <row r="70" spans="1:3" x14ac:dyDescent="0.3">
      <c r="A70" s="100" t="s">
        <v>255</v>
      </c>
      <c r="B70" s="100" t="s">
        <v>325</v>
      </c>
      <c r="C70" s="100" t="s">
        <v>413</v>
      </c>
    </row>
    <row r="71" spans="1:3" x14ac:dyDescent="0.3">
      <c r="A71" s="100" t="s">
        <v>178</v>
      </c>
      <c r="B71" s="100" t="s">
        <v>322</v>
      </c>
      <c r="C71" s="100" t="s">
        <v>412</v>
      </c>
    </row>
    <row r="72" spans="1:3" x14ac:dyDescent="0.3">
      <c r="A72" s="100" t="s">
        <v>254</v>
      </c>
      <c r="B72" s="100" t="s">
        <v>324</v>
      </c>
      <c r="C72" s="100" t="s">
        <v>411</v>
      </c>
    </row>
    <row r="73" spans="1:3" x14ac:dyDescent="0.3">
      <c r="A73" s="100" t="s">
        <v>177</v>
      </c>
      <c r="B73" s="100" t="s">
        <v>323</v>
      </c>
      <c r="C73" s="100" t="s">
        <v>410</v>
      </c>
    </row>
    <row r="74" spans="1:3" x14ac:dyDescent="0.3">
      <c r="A74" s="101" t="s">
        <v>502</v>
      </c>
      <c r="B74" s="101" t="s">
        <v>503</v>
      </c>
      <c r="C74" s="101" t="s">
        <v>520</v>
      </c>
    </row>
    <row r="75" spans="1:3" x14ac:dyDescent="0.3">
      <c r="A75" s="100" t="s">
        <v>175</v>
      </c>
      <c r="B75" s="100" t="s">
        <v>326</v>
      </c>
      <c r="C75" s="100" t="s">
        <v>409</v>
      </c>
    </row>
    <row r="76" spans="1:3" x14ac:dyDescent="0.3">
      <c r="A76" s="100" t="s">
        <v>181</v>
      </c>
      <c r="B76" s="100" t="s">
        <v>327</v>
      </c>
      <c r="C76" s="100" t="s">
        <v>408</v>
      </c>
    </row>
    <row r="77" spans="1:3" x14ac:dyDescent="0.3">
      <c r="A77" s="100" t="s">
        <v>497</v>
      </c>
      <c r="B77" s="100" t="s">
        <v>499</v>
      </c>
      <c r="C77" s="100" t="s">
        <v>501</v>
      </c>
    </row>
    <row r="78" spans="1:3" x14ac:dyDescent="0.3">
      <c r="A78" s="100" t="s">
        <v>496</v>
      </c>
      <c r="B78" s="100" t="s">
        <v>498</v>
      </c>
      <c r="C78" s="100" t="s">
        <v>500</v>
      </c>
    </row>
    <row r="79" spans="1:3" x14ac:dyDescent="0.3">
      <c r="A79" s="100" t="s">
        <v>173</v>
      </c>
      <c r="B79" s="100" t="s">
        <v>315</v>
      </c>
      <c r="C79" s="100" t="s">
        <v>407</v>
      </c>
    </row>
    <row r="80" spans="1:3" x14ac:dyDescent="0.3">
      <c r="A80" s="111" t="s">
        <v>741</v>
      </c>
      <c r="B80" s="111" t="s">
        <v>742</v>
      </c>
      <c r="C80" s="111" t="s">
        <v>747</v>
      </c>
    </row>
    <row r="81" spans="1:3" x14ac:dyDescent="0.3">
      <c r="A81" s="100" t="s">
        <v>162</v>
      </c>
      <c r="B81" s="100" t="s">
        <v>318</v>
      </c>
      <c r="C81" s="100" t="s">
        <v>406</v>
      </c>
    </row>
    <row r="82" spans="1:3" x14ac:dyDescent="0.3">
      <c r="A82" s="100" t="s">
        <v>156</v>
      </c>
      <c r="B82" s="100" t="s">
        <v>310</v>
      </c>
      <c r="C82" s="100" t="s">
        <v>405</v>
      </c>
    </row>
    <row r="83" spans="1:3" x14ac:dyDescent="0.3">
      <c r="A83" s="100" t="s">
        <v>161</v>
      </c>
      <c r="B83" s="100" t="s">
        <v>317</v>
      </c>
      <c r="C83" s="100" t="s">
        <v>404</v>
      </c>
    </row>
    <row r="84" spans="1:3" x14ac:dyDescent="0.3">
      <c r="A84" s="102" t="s">
        <v>352</v>
      </c>
      <c r="B84" s="102" t="s">
        <v>403</v>
      </c>
      <c r="C84" s="102" t="s">
        <v>402</v>
      </c>
    </row>
    <row r="85" spans="1:3" x14ac:dyDescent="0.3">
      <c r="A85" s="100" t="s">
        <v>250</v>
      </c>
      <c r="B85" s="100" t="s">
        <v>319</v>
      </c>
      <c r="C85" s="100" t="s">
        <v>401</v>
      </c>
    </row>
    <row r="86" spans="1:3" x14ac:dyDescent="0.3">
      <c r="A86" s="111" t="s">
        <v>694</v>
      </c>
      <c r="B86" s="111" t="s">
        <v>695</v>
      </c>
      <c r="C86" s="111" t="s">
        <v>696</v>
      </c>
    </row>
    <row r="87" spans="1:3" x14ac:dyDescent="0.3">
      <c r="A87" s="100" t="s">
        <v>157</v>
      </c>
      <c r="B87" s="100" t="s">
        <v>311</v>
      </c>
      <c r="C87" s="100" t="s">
        <v>400</v>
      </c>
    </row>
    <row r="88" spans="1:3" x14ac:dyDescent="0.3">
      <c r="A88" s="111" t="s">
        <v>676</v>
      </c>
      <c r="B88" s="111" t="s">
        <v>677</v>
      </c>
      <c r="C88" s="111" t="s">
        <v>678</v>
      </c>
    </row>
    <row r="89" spans="1:3" x14ac:dyDescent="0.3">
      <c r="A89" s="111" t="s">
        <v>685</v>
      </c>
      <c r="B89" s="111" t="s">
        <v>686</v>
      </c>
      <c r="C89" s="111" t="s">
        <v>687</v>
      </c>
    </row>
    <row r="90" spans="1:3" x14ac:dyDescent="0.3">
      <c r="A90" s="111" t="s">
        <v>703</v>
      </c>
      <c r="B90" s="111" t="s">
        <v>704</v>
      </c>
      <c r="C90" s="111" t="s">
        <v>705</v>
      </c>
    </row>
    <row r="91" spans="1:3" x14ac:dyDescent="0.3">
      <c r="A91" s="100" t="s">
        <v>159</v>
      </c>
      <c r="B91" s="100" t="s">
        <v>313</v>
      </c>
      <c r="C91" s="100" t="s">
        <v>399</v>
      </c>
    </row>
    <row r="92" spans="1:3" x14ac:dyDescent="0.3">
      <c r="A92" s="111" t="s">
        <v>712</v>
      </c>
      <c r="B92" s="111" t="s">
        <v>713</v>
      </c>
      <c r="C92" s="111" t="s">
        <v>714</v>
      </c>
    </row>
    <row r="93" spans="1:3" x14ac:dyDescent="0.3">
      <c r="A93" s="100" t="s">
        <v>259</v>
      </c>
      <c r="B93" s="100" t="s">
        <v>341</v>
      </c>
      <c r="C93" s="100" t="s">
        <v>398</v>
      </c>
    </row>
    <row r="94" spans="1:3" x14ac:dyDescent="0.3">
      <c r="A94" s="100" t="s">
        <v>260</v>
      </c>
      <c r="B94" s="100" t="s">
        <v>342</v>
      </c>
      <c r="C94" s="100" t="s">
        <v>397</v>
      </c>
    </row>
    <row r="95" spans="1:3" x14ac:dyDescent="0.3">
      <c r="A95" s="100" t="s">
        <v>140</v>
      </c>
      <c r="B95" s="100" t="s">
        <v>340</v>
      </c>
      <c r="C95" s="100" t="s">
        <v>396</v>
      </c>
    </row>
    <row r="96" spans="1:3" x14ac:dyDescent="0.3">
      <c r="A96" s="110" t="s">
        <v>621</v>
      </c>
      <c r="B96" s="110" t="s">
        <v>622</v>
      </c>
      <c r="C96" s="110" t="s">
        <v>623</v>
      </c>
    </row>
    <row r="97" spans="1:3" x14ac:dyDescent="0.3">
      <c r="A97" s="100" t="s">
        <v>248</v>
      </c>
      <c r="B97" s="100" t="s">
        <v>833</v>
      </c>
      <c r="C97" s="100" t="s">
        <v>832</v>
      </c>
    </row>
    <row r="98" spans="1:3" x14ac:dyDescent="0.3">
      <c r="A98" s="110" t="s">
        <v>584</v>
      </c>
      <c r="B98" s="110" t="s">
        <v>585</v>
      </c>
      <c r="C98" s="110" t="s">
        <v>586</v>
      </c>
    </row>
    <row r="99" spans="1:3" x14ac:dyDescent="0.3">
      <c r="A99" s="100" t="s">
        <v>286</v>
      </c>
      <c r="B99" s="100" t="s">
        <v>314</v>
      </c>
      <c r="C99" s="100" t="s">
        <v>395</v>
      </c>
    </row>
    <row r="100" spans="1:3" x14ac:dyDescent="0.3">
      <c r="A100" s="100" t="s">
        <v>249</v>
      </c>
      <c r="B100" s="100" t="s">
        <v>316</v>
      </c>
      <c r="C100" s="100" t="s">
        <v>394</v>
      </c>
    </row>
    <row r="101" spans="1:3" x14ac:dyDescent="0.3">
      <c r="A101" s="110" t="s">
        <v>593</v>
      </c>
      <c r="B101" s="110" t="s">
        <v>594</v>
      </c>
      <c r="C101" s="110" t="s">
        <v>595</v>
      </c>
    </row>
    <row r="102" spans="1:3" x14ac:dyDescent="0.3">
      <c r="A102" s="100" t="s">
        <v>158</v>
      </c>
      <c r="B102" s="100" t="s">
        <v>312</v>
      </c>
      <c r="C102" s="100" t="s">
        <v>393</v>
      </c>
    </row>
    <row r="103" spans="1:3" x14ac:dyDescent="0.3">
      <c r="A103" s="111" t="s">
        <v>743</v>
      </c>
      <c r="B103" s="111" t="s">
        <v>744</v>
      </c>
      <c r="C103" s="111" t="s">
        <v>748</v>
      </c>
    </row>
    <row r="104" spans="1:3" x14ac:dyDescent="0.3">
      <c r="A104" s="100" t="s">
        <v>252</v>
      </c>
      <c r="B104" s="100" t="s">
        <v>320</v>
      </c>
      <c r="C104" s="100" t="s">
        <v>392</v>
      </c>
    </row>
    <row r="105" spans="1:3" x14ac:dyDescent="0.3">
      <c r="A105" s="111" t="s">
        <v>735</v>
      </c>
      <c r="B105" s="111" t="s">
        <v>736</v>
      </c>
      <c r="C105" s="111" t="s">
        <v>389</v>
      </c>
    </row>
    <row r="106" spans="1:3" x14ac:dyDescent="0.3">
      <c r="A106" s="111" t="s">
        <v>737</v>
      </c>
      <c r="B106" s="111" t="s">
        <v>738</v>
      </c>
      <c r="C106" s="111" t="s">
        <v>728</v>
      </c>
    </row>
    <row r="107" spans="1:3" x14ac:dyDescent="0.3">
      <c r="A107" s="100" t="s">
        <v>132</v>
      </c>
      <c r="B107" s="100" t="s">
        <v>301</v>
      </c>
      <c r="C107" s="100" t="s">
        <v>391</v>
      </c>
    </row>
    <row r="108" spans="1:3" x14ac:dyDescent="0.3">
      <c r="A108" s="111" t="s">
        <v>697</v>
      </c>
      <c r="B108" s="111" t="s">
        <v>698</v>
      </c>
      <c r="C108" s="111" t="s">
        <v>699</v>
      </c>
    </row>
    <row r="109" spans="1:3" x14ac:dyDescent="0.3">
      <c r="A109" s="100" t="s">
        <v>133</v>
      </c>
      <c r="B109" s="100" t="s">
        <v>302</v>
      </c>
      <c r="C109" s="100" t="s">
        <v>390</v>
      </c>
    </row>
    <row r="110" spans="1:3" x14ac:dyDescent="0.3">
      <c r="A110" s="111" t="s">
        <v>679</v>
      </c>
      <c r="B110" s="111" t="s">
        <v>680</v>
      </c>
      <c r="C110" s="111" t="s">
        <v>681</v>
      </c>
    </row>
    <row r="111" spans="1:3" x14ac:dyDescent="0.3">
      <c r="A111" s="111" t="s">
        <v>688</v>
      </c>
      <c r="B111" s="111" t="s">
        <v>689</v>
      </c>
      <c r="C111" s="111" t="s">
        <v>690</v>
      </c>
    </row>
    <row r="112" spans="1:3" x14ac:dyDescent="0.3">
      <c r="A112" s="111" t="s">
        <v>706</v>
      </c>
      <c r="B112" s="111" t="s">
        <v>707</v>
      </c>
      <c r="C112" s="111" t="s">
        <v>708</v>
      </c>
    </row>
    <row r="113" spans="1:3" x14ac:dyDescent="0.3">
      <c r="A113" s="100" t="s">
        <v>135</v>
      </c>
      <c r="B113" s="100" t="s">
        <v>304</v>
      </c>
      <c r="C113" s="100" t="s">
        <v>389</v>
      </c>
    </row>
    <row r="114" spans="1:3" x14ac:dyDescent="0.3">
      <c r="A114" s="100" t="s">
        <v>246</v>
      </c>
      <c r="B114" s="100" t="s">
        <v>307</v>
      </c>
      <c r="C114" s="100" t="s">
        <v>388</v>
      </c>
    </row>
    <row r="115" spans="1:3" x14ac:dyDescent="0.3">
      <c r="A115" s="101" t="s">
        <v>725</v>
      </c>
      <c r="B115" s="101" t="s">
        <v>726</v>
      </c>
      <c r="C115" s="101" t="s">
        <v>728</v>
      </c>
    </row>
    <row r="116" spans="1:3" x14ac:dyDescent="0.3">
      <c r="A116" s="111" t="s">
        <v>715</v>
      </c>
      <c r="B116" s="111" t="s">
        <v>716</v>
      </c>
      <c r="C116" s="111" t="s">
        <v>717</v>
      </c>
    </row>
    <row r="117" spans="1:3" x14ac:dyDescent="0.3">
      <c r="A117" s="100" t="s">
        <v>244</v>
      </c>
      <c r="B117" s="146" t="s">
        <v>830</v>
      </c>
      <c r="C117" s="146" t="s">
        <v>831</v>
      </c>
    </row>
    <row r="118" spans="1:3" x14ac:dyDescent="0.3">
      <c r="A118" s="110" t="s">
        <v>581</v>
      </c>
      <c r="B118" s="110" t="s">
        <v>582</v>
      </c>
      <c r="C118" s="110" t="s">
        <v>583</v>
      </c>
    </row>
    <row r="119" spans="1:3" x14ac:dyDescent="0.3">
      <c r="A119" s="100" t="s">
        <v>285</v>
      </c>
      <c r="B119" s="100" t="s">
        <v>305</v>
      </c>
      <c r="C119" s="100" t="s">
        <v>387</v>
      </c>
    </row>
    <row r="120" spans="1:3" x14ac:dyDescent="0.3">
      <c r="A120" s="100" t="s">
        <v>245</v>
      </c>
      <c r="B120" s="100" t="s">
        <v>306</v>
      </c>
      <c r="C120" s="100" t="s">
        <v>386</v>
      </c>
    </row>
    <row r="121" spans="1:3" x14ac:dyDescent="0.3">
      <c r="A121" s="110" t="s">
        <v>590</v>
      </c>
      <c r="B121" s="110" t="s">
        <v>591</v>
      </c>
      <c r="C121" s="110" t="s">
        <v>592</v>
      </c>
    </row>
    <row r="122" spans="1:3" x14ac:dyDescent="0.3">
      <c r="A122" s="100" t="s">
        <v>134</v>
      </c>
      <c r="B122" s="100" t="s">
        <v>303</v>
      </c>
      <c r="C122" s="100" t="s">
        <v>385</v>
      </c>
    </row>
    <row r="123" spans="1:3" x14ac:dyDescent="0.3">
      <c r="A123" s="111" t="s">
        <v>739</v>
      </c>
      <c r="B123" s="111" t="s">
        <v>740</v>
      </c>
      <c r="C123" s="111" t="s">
        <v>388</v>
      </c>
    </row>
    <row r="124" spans="1:3" x14ac:dyDescent="0.3">
      <c r="A124" s="103" t="s">
        <v>476</v>
      </c>
      <c r="B124" s="101" t="s">
        <v>477</v>
      </c>
      <c r="C124" s="101" t="s">
        <v>484</v>
      </c>
    </row>
    <row r="125" spans="1:3" x14ac:dyDescent="0.3">
      <c r="A125" s="100" t="s">
        <v>142</v>
      </c>
      <c r="B125" s="100" t="s">
        <v>343</v>
      </c>
      <c r="C125" s="100" t="s">
        <v>384</v>
      </c>
    </row>
    <row r="126" spans="1:3" x14ac:dyDescent="0.3">
      <c r="A126" s="101" t="s">
        <v>269</v>
      </c>
      <c r="B126" s="101" t="s">
        <v>345</v>
      </c>
      <c r="C126" s="101" t="s">
        <v>383</v>
      </c>
    </row>
    <row r="127" spans="1:3" x14ac:dyDescent="0.3">
      <c r="A127" s="101" t="s">
        <v>268</v>
      </c>
      <c r="B127" s="101" t="s">
        <v>344</v>
      </c>
      <c r="C127" s="101" t="s">
        <v>382</v>
      </c>
    </row>
    <row r="128" spans="1:3" x14ac:dyDescent="0.3">
      <c r="A128" s="100" t="s">
        <v>167</v>
      </c>
      <c r="B128" s="100" t="s">
        <v>867</v>
      </c>
      <c r="C128" s="100" t="s">
        <v>868</v>
      </c>
    </row>
    <row r="129" spans="1:3" x14ac:dyDescent="0.3">
      <c r="A129" s="100" t="s">
        <v>166</v>
      </c>
      <c r="B129" s="100" t="s">
        <v>869</v>
      </c>
      <c r="C129" s="100" t="s">
        <v>870</v>
      </c>
    </row>
    <row r="130" spans="1:3" x14ac:dyDescent="0.3">
      <c r="A130" s="100" t="s">
        <v>454</v>
      </c>
      <c r="B130" s="100" t="s">
        <v>871</v>
      </c>
      <c r="C130" s="100" t="s">
        <v>872</v>
      </c>
    </row>
    <row r="131" spans="1:3" x14ac:dyDescent="0.3">
      <c r="A131" s="100" t="s">
        <v>381</v>
      </c>
      <c r="B131" s="100" t="s">
        <v>380</v>
      </c>
      <c r="C131" s="100" t="s">
        <v>548</v>
      </c>
    </row>
    <row r="132" spans="1:3" x14ac:dyDescent="0.3">
      <c r="A132" s="100" t="s">
        <v>288</v>
      </c>
      <c r="B132" s="100" t="s">
        <v>333</v>
      </c>
      <c r="C132" s="100" t="s">
        <v>379</v>
      </c>
    </row>
    <row r="133" spans="1:3" x14ac:dyDescent="0.3">
      <c r="A133" s="100" t="s">
        <v>164</v>
      </c>
      <c r="B133" s="100" t="s">
        <v>332</v>
      </c>
      <c r="C133" s="100" t="s">
        <v>378</v>
      </c>
    </row>
    <row r="134" spans="1:3" x14ac:dyDescent="0.3">
      <c r="A134" s="100" t="s">
        <v>377</v>
      </c>
      <c r="B134" s="100" t="s">
        <v>376</v>
      </c>
      <c r="C134" s="100" t="s">
        <v>549</v>
      </c>
    </row>
    <row r="135" spans="1:3" x14ac:dyDescent="0.3">
      <c r="A135" s="100" t="s">
        <v>261</v>
      </c>
      <c r="B135" s="100" t="s">
        <v>348</v>
      </c>
      <c r="C135" s="100" t="s">
        <v>375</v>
      </c>
    </row>
    <row r="136" spans="1:3" x14ac:dyDescent="0.3">
      <c r="A136" s="100" t="s">
        <v>128</v>
      </c>
      <c r="B136" s="100" t="s">
        <v>296</v>
      </c>
      <c r="C136" s="100" t="s">
        <v>374</v>
      </c>
    </row>
    <row r="137" spans="1:3" x14ac:dyDescent="0.3">
      <c r="A137" s="100" t="s">
        <v>174</v>
      </c>
      <c r="B137" s="100" t="s">
        <v>308</v>
      </c>
      <c r="C137" s="100" t="s">
        <v>373</v>
      </c>
    </row>
    <row r="138" spans="1:3" x14ac:dyDescent="0.3">
      <c r="A138" s="101" t="s">
        <v>279</v>
      </c>
      <c r="B138" s="101" t="s">
        <v>309</v>
      </c>
      <c r="C138" s="101" t="s">
        <v>372</v>
      </c>
    </row>
    <row r="139" spans="1:3" x14ac:dyDescent="0.3">
      <c r="A139" s="101" t="s">
        <v>144</v>
      </c>
      <c r="B139" s="101" t="s">
        <v>347</v>
      </c>
      <c r="C139" s="101" t="s">
        <v>371</v>
      </c>
    </row>
    <row r="140" spans="1:3" x14ac:dyDescent="0.3">
      <c r="A140" s="101" t="s">
        <v>241</v>
      </c>
      <c r="B140" s="101" t="s">
        <v>828</v>
      </c>
      <c r="C140" s="101" t="s">
        <v>829</v>
      </c>
    </row>
    <row r="141" spans="1:3" x14ac:dyDescent="0.3">
      <c r="A141" s="110" t="s">
        <v>578</v>
      </c>
      <c r="B141" s="110" t="s">
        <v>579</v>
      </c>
      <c r="C141" s="110" t="s">
        <v>580</v>
      </c>
    </row>
    <row r="142" spans="1:3" x14ac:dyDescent="0.3">
      <c r="A142" s="101" t="s">
        <v>124</v>
      </c>
      <c r="B142" s="101" t="s">
        <v>289</v>
      </c>
      <c r="C142" s="101" t="s">
        <v>370</v>
      </c>
    </row>
    <row r="143" spans="1:3" x14ac:dyDescent="0.3">
      <c r="A143" s="111" t="s">
        <v>662</v>
      </c>
      <c r="B143" s="111" t="s">
        <v>295</v>
      </c>
      <c r="C143" s="111" t="s">
        <v>663</v>
      </c>
    </row>
    <row r="144" spans="1:3" x14ac:dyDescent="0.3">
      <c r="A144" s="111" t="s">
        <v>733</v>
      </c>
      <c r="B144" s="111" t="s">
        <v>734</v>
      </c>
      <c r="C144" s="111" t="s">
        <v>746</v>
      </c>
    </row>
    <row r="145" spans="1:3" x14ac:dyDescent="0.3">
      <c r="A145" s="111" t="s">
        <v>691</v>
      </c>
      <c r="B145" s="111" t="s">
        <v>692</v>
      </c>
      <c r="C145" s="111" t="s">
        <v>693</v>
      </c>
    </row>
    <row r="146" spans="1:3" x14ac:dyDescent="0.3">
      <c r="A146" s="101" t="s">
        <v>125</v>
      </c>
      <c r="B146" s="101" t="s">
        <v>290</v>
      </c>
      <c r="C146" s="101" t="s">
        <v>369</v>
      </c>
    </row>
    <row r="147" spans="1:3" x14ac:dyDescent="0.3">
      <c r="A147" s="111" t="s">
        <v>673</v>
      </c>
      <c r="B147" s="111" t="s">
        <v>674</v>
      </c>
      <c r="C147" s="111" t="s">
        <v>675</v>
      </c>
    </row>
    <row r="148" spans="1:3" x14ac:dyDescent="0.3">
      <c r="A148" s="111" t="s">
        <v>682</v>
      </c>
      <c r="B148" s="111" t="s">
        <v>683</v>
      </c>
      <c r="C148" s="111" t="s">
        <v>684</v>
      </c>
    </row>
    <row r="149" spans="1:3" x14ac:dyDescent="0.3">
      <c r="A149" s="111" t="s">
        <v>700</v>
      </c>
      <c r="B149" s="111" t="s">
        <v>701</v>
      </c>
      <c r="C149" s="111" t="s">
        <v>702</v>
      </c>
    </row>
    <row r="150" spans="1:3" x14ac:dyDescent="0.3">
      <c r="A150" s="101" t="s">
        <v>127</v>
      </c>
      <c r="B150" s="101" t="s">
        <v>665</v>
      </c>
      <c r="C150" s="101" t="s">
        <v>664</v>
      </c>
    </row>
    <row r="151" spans="1:3" x14ac:dyDescent="0.3">
      <c r="A151" s="101" t="s">
        <v>243</v>
      </c>
      <c r="B151" s="101" t="s">
        <v>294</v>
      </c>
      <c r="C151" s="101" t="s">
        <v>368</v>
      </c>
    </row>
    <row r="152" spans="1:3" x14ac:dyDescent="0.3">
      <c r="A152" s="101" t="s">
        <v>723</v>
      </c>
      <c r="B152" s="101" t="s">
        <v>724</v>
      </c>
      <c r="C152" s="101" t="s">
        <v>727</v>
      </c>
    </row>
    <row r="153" spans="1:3" x14ac:dyDescent="0.3">
      <c r="A153" s="111" t="s">
        <v>719</v>
      </c>
      <c r="B153" s="111" t="s">
        <v>720</v>
      </c>
      <c r="C153" s="111" t="s">
        <v>721</v>
      </c>
    </row>
    <row r="154" spans="1:3" x14ac:dyDescent="0.3">
      <c r="A154" s="111" t="s">
        <v>709</v>
      </c>
      <c r="B154" s="111" t="s">
        <v>710</v>
      </c>
      <c r="C154" s="111" t="s">
        <v>711</v>
      </c>
    </row>
    <row r="155" spans="1:3" x14ac:dyDescent="0.3">
      <c r="A155" s="111" t="s">
        <v>729</v>
      </c>
      <c r="B155" s="111" t="s">
        <v>730</v>
      </c>
      <c r="C155" s="111" t="s">
        <v>745</v>
      </c>
    </row>
    <row r="156" spans="1:3" x14ac:dyDescent="0.3">
      <c r="A156" s="101" t="s">
        <v>283</v>
      </c>
      <c r="B156" s="101" t="s">
        <v>292</v>
      </c>
      <c r="C156" s="101" t="s">
        <v>367</v>
      </c>
    </row>
    <row r="157" spans="1:3" x14ac:dyDescent="0.3">
      <c r="A157" s="100" t="s">
        <v>242</v>
      </c>
      <c r="B157" s="100" t="s">
        <v>293</v>
      </c>
      <c r="C157" s="100" t="s">
        <v>366</v>
      </c>
    </row>
    <row r="158" spans="1:3" x14ac:dyDescent="0.3">
      <c r="A158" s="110" t="s">
        <v>587</v>
      </c>
      <c r="B158" s="110" t="s">
        <v>588</v>
      </c>
      <c r="C158" s="110" t="s">
        <v>589</v>
      </c>
    </row>
    <row r="159" spans="1:3" x14ac:dyDescent="0.3">
      <c r="A159" s="101" t="s">
        <v>126</v>
      </c>
      <c r="B159" s="101" t="s">
        <v>291</v>
      </c>
      <c r="C159" s="101" t="s">
        <v>365</v>
      </c>
    </row>
    <row r="160" spans="1:3" x14ac:dyDescent="0.3">
      <c r="A160" s="111" t="s">
        <v>731</v>
      </c>
      <c r="B160" s="111" t="s">
        <v>732</v>
      </c>
      <c r="C160" s="111" t="s">
        <v>765</v>
      </c>
    </row>
    <row r="161" spans="1:3" x14ac:dyDescent="0.3">
      <c r="A161" s="101" t="s">
        <v>149</v>
      </c>
      <c r="B161" s="101" t="s">
        <v>150</v>
      </c>
      <c r="C161" s="101" t="s">
        <v>555</v>
      </c>
    </row>
    <row r="162" spans="1:3" x14ac:dyDescent="0.3">
      <c r="A162" s="111" t="s">
        <v>756</v>
      </c>
      <c r="B162" s="111" t="s">
        <v>757</v>
      </c>
      <c r="C162" s="111" t="s">
        <v>758</v>
      </c>
    </row>
    <row r="163" spans="1:3" x14ac:dyDescent="0.3">
      <c r="A163" s="1" t="s">
        <v>766</v>
      </c>
      <c r="B163" s="101" t="s">
        <v>767</v>
      </c>
      <c r="C163" s="1" t="s">
        <v>768</v>
      </c>
    </row>
    <row r="164" spans="1:3" x14ac:dyDescent="0.3">
      <c r="A164" s="101" t="s">
        <v>769</v>
      </c>
      <c r="B164" s="1" t="s">
        <v>774</v>
      </c>
      <c r="C164" s="1" t="s">
        <v>775</v>
      </c>
    </row>
    <row r="165" spans="1:3" x14ac:dyDescent="0.3">
      <c r="A165" s="1" t="s">
        <v>773</v>
      </c>
      <c r="B165" s="1" t="s">
        <v>770</v>
      </c>
      <c r="C165" s="1" t="s">
        <v>771</v>
      </c>
    </row>
    <row r="166" spans="1:3" x14ac:dyDescent="0.3">
      <c r="A166" s="1" t="s">
        <v>772</v>
      </c>
      <c r="B166" s="1" t="s">
        <v>776</v>
      </c>
      <c r="C166" s="1" t="s">
        <v>777</v>
      </c>
    </row>
    <row r="167" spans="1:3" x14ac:dyDescent="0.3">
      <c r="A167" s="1" t="s">
        <v>778</v>
      </c>
      <c r="B167" s="1" t="s">
        <v>779</v>
      </c>
      <c r="C167" s="1" t="s">
        <v>780</v>
      </c>
    </row>
    <row r="168" spans="1:3" x14ac:dyDescent="0.3">
      <c r="A168" s="1" t="s">
        <v>781</v>
      </c>
      <c r="B168" s="1" t="s">
        <v>782</v>
      </c>
      <c r="C168" s="1" t="s">
        <v>783</v>
      </c>
    </row>
    <row r="169" spans="1:3" x14ac:dyDescent="0.3">
      <c r="A169" s="1" t="s">
        <v>785</v>
      </c>
      <c r="B169" s="1" t="s">
        <v>786</v>
      </c>
      <c r="C169" s="1" t="s">
        <v>787</v>
      </c>
    </row>
    <row r="170" spans="1:3" x14ac:dyDescent="0.3">
      <c r="A170" s="1" t="s">
        <v>788</v>
      </c>
      <c r="B170" s="1" t="s">
        <v>789</v>
      </c>
      <c r="C170" s="1" t="s">
        <v>790</v>
      </c>
    </row>
    <row r="171" spans="1:3" x14ac:dyDescent="0.3">
      <c r="A171" s="1" t="s">
        <v>791</v>
      </c>
      <c r="B171" s="1" t="s">
        <v>792</v>
      </c>
      <c r="C171" s="1" t="s">
        <v>793</v>
      </c>
    </row>
    <row r="172" spans="1:3" x14ac:dyDescent="0.3">
      <c r="A172" s="1" t="s">
        <v>794</v>
      </c>
      <c r="B172" s="1" t="s">
        <v>795</v>
      </c>
      <c r="C172" s="1" t="s">
        <v>796</v>
      </c>
    </row>
    <row r="173" spans="1:3" x14ac:dyDescent="0.3">
      <c r="A173" s="1" t="s">
        <v>797</v>
      </c>
      <c r="B173" s="1" t="s">
        <v>798</v>
      </c>
      <c r="C173" s="1" t="s">
        <v>799</v>
      </c>
    </row>
    <row r="174" spans="1:3" x14ac:dyDescent="0.3">
      <c r="A174" s="1" t="s">
        <v>800</v>
      </c>
      <c r="B174" s="1" t="s">
        <v>801</v>
      </c>
      <c r="C174" s="1" t="s">
        <v>802</v>
      </c>
    </row>
    <row r="175" spans="1:3" x14ac:dyDescent="0.3">
      <c r="A175" s="1" t="s">
        <v>803</v>
      </c>
      <c r="B175" s="1" t="s">
        <v>804</v>
      </c>
      <c r="C175" s="1" t="s">
        <v>805</v>
      </c>
    </row>
    <row r="176" spans="1:3" x14ac:dyDescent="0.3">
      <c r="A176" s="1" t="s">
        <v>806</v>
      </c>
      <c r="B176" s="1" t="s">
        <v>807</v>
      </c>
      <c r="C176" s="1" t="s">
        <v>808</v>
      </c>
    </row>
    <row r="177" spans="1:3" x14ac:dyDescent="0.3">
      <c r="A177" s="1" t="s">
        <v>809</v>
      </c>
      <c r="B177" s="1" t="s">
        <v>810</v>
      </c>
      <c r="C177" s="1" t="s">
        <v>811</v>
      </c>
    </row>
    <row r="178" spans="1:3" x14ac:dyDescent="0.3">
      <c r="A178" s="1" t="s">
        <v>812</v>
      </c>
      <c r="B178" s="1" t="s">
        <v>813</v>
      </c>
      <c r="C178" s="1" t="s">
        <v>814</v>
      </c>
    </row>
    <row r="179" spans="1:3" x14ac:dyDescent="0.3">
      <c r="A179" s="1" t="s">
        <v>815</v>
      </c>
      <c r="B179" s="1" t="s">
        <v>816</v>
      </c>
      <c r="C179" s="1" t="s">
        <v>817</v>
      </c>
    </row>
    <row r="180" spans="1:3" x14ac:dyDescent="0.3">
      <c r="A180" s="1" t="s">
        <v>818</v>
      </c>
      <c r="B180" s="1" t="s">
        <v>819</v>
      </c>
      <c r="C180" s="1" t="s">
        <v>820</v>
      </c>
    </row>
    <row r="181" spans="1:3" x14ac:dyDescent="0.3">
      <c r="A181" s="146" t="s">
        <v>836</v>
      </c>
      <c r="B181" s="146" t="s">
        <v>839</v>
      </c>
      <c r="C181" s="146" t="s">
        <v>840</v>
      </c>
    </row>
    <row r="182" spans="1:3" x14ac:dyDescent="0.3">
      <c r="A182" s="146" t="s">
        <v>837</v>
      </c>
      <c r="B182" s="146" t="s">
        <v>841</v>
      </c>
      <c r="C182" s="146" t="s">
        <v>842</v>
      </c>
    </row>
    <row r="183" spans="1:3" x14ac:dyDescent="0.3">
      <c r="A183" s="146" t="s">
        <v>838</v>
      </c>
      <c r="B183" s="146" t="s">
        <v>843</v>
      </c>
      <c r="C183" s="146" t="s">
        <v>844</v>
      </c>
    </row>
    <row r="184" spans="1:3" x14ac:dyDescent="0.3">
      <c r="A184" s="146" t="s">
        <v>849</v>
      </c>
      <c r="B184" s="146" t="s">
        <v>851</v>
      </c>
      <c r="C184" s="146" t="s">
        <v>853</v>
      </c>
    </row>
    <row r="185" spans="1:3" x14ac:dyDescent="0.3">
      <c r="A185" s="146" t="s">
        <v>850</v>
      </c>
      <c r="B185" s="146" t="s">
        <v>852</v>
      </c>
      <c r="C185" s="146" t="s">
        <v>854</v>
      </c>
    </row>
    <row r="186" spans="1:3" x14ac:dyDescent="0.3">
      <c r="A186" s="146" t="s">
        <v>874</v>
      </c>
      <c r="B186" s="146" t="s">
        <v>875</v>
      </c>
      <c r="C186" s="146" t="s">
        <v>876</v>
      </c>
    </row>
    <row r="187" spans="1:3" x14ac:dyDescent="0.3">
      <c r="A187" s="146" t="s">
        <v>897</v>
      </c>
      <c r="B187" s="146" t="s">
        <v>900</v>
      </c>
      <c r="C187" s="146" t="s">
        <v>903</v>
      </c>
    </row>
    <row r="188" spans="1:3" x14ac:dyDescent="0.3">
      <c r="A188" s="146" t="s">
        <v>898</v>
      </c>
      <c r="B188" s="146" t="s">
        <v>901</v>
      </c>
      <c r="C188" s="146" t="s">
        <v>904</v>
      </c>
    </row>
    <row r="189" spans="1:3" x14ac:dyDescent="0.3">
      <c r="A189" s="146" t="s">
        <v>899</v>
      </c>
      <c r="B189" s="146" t="s">
        <v>902</v>
      </c>
      <c r="C189" s="146" t="s">
        <v>905</v>
      </c>
    </row>
    <row r="190" spans="1:3" x14ac:dyDescent="0.3">
      <c r="A190" s="180" t="s">
        <v>964</v>
      </c>
      <c r="B190" s="180" t="s">
        <v>965</v>
      </c>
      <c r="C190" s="181" t="s">
        <v>966</v>
      </c>
    </row>
    <row r="191" spans="1:3" x14ac:dyDescent="0.3">
      <c r="A191" s="146" t="s">
        <v>855</v>
      </c>
      <c r="B191" s="146" t="s">
        <v>856</v>
      </c>
      <c r="C191" s="146" t="s">
        <v>857</v>
      </c>
    </row>
    <row r="192" spans="1:3" x14ac:dyDescent="0.3">
      <c r="A192" s="146" t="s">
        <v>858</v>
      </c>
      <c r="B192" s="146" t="s">
        <v>859</v>
      </c>
      <c r="C192" s="146" t="s">
        <v>860</v>
      </c>
    </row>
    <row r="193" spans="1:3" x14ac:dyDescent="0.3">
      <c r="A193" s="146" t="s">
        <v>861</v>
      </c>
      <c r="B193" s="146" t="s">
        <v>862</v>
      </c>
      <c r="C193" s="146" t="s">
        <v>863</v>
      </c>
    </row>
    <row r="194" spans="1:3" x14ac:dyDescent="0.3">
      <c r="A194" s="146" t="s">
        <v>864</v>
      </c>
      <c r="B194" s="146" t="s">
        <v>865</v>
      </c>
      <c r="C194" s="146" t="s">
        <v>866</v>
      </c>
    </row>
    <row r="195" spans="1:3" x14ac:dyDescent="0.3">
      <c r="A195" s="111" t="s">
        <v>877</v>
      </c>
      <c r="B195" s="148" t="s">
        <v>878</v>
      </c>
      <c r="C195" s="111" t="s">
        <v>879</v>
      </c>
    </row>
    <row r="196" spans="1:3" x14ac:dyDescent="0.3">
      <c r="A196" s="111" t="s">
        <v>884</v>
      </c>
      <c r="B196" s="148" t="s">
        <v>880</v>
      </c>
      <c r="C196" s="148" t="s">
        <v>881</v>
      </c>
    </row>
    <row r="197" spans="1:3" x14ac:dyDescent="0.3">
      <c r="A197" s="111" t="s">
        <v>885</v>
      </c>
      <c r="B197" s="148" t="s">
        <v>882</v>
      </c>
      <c r="C197" s="148" t="s">
        <v>883</v>
      </c>
    </row>
    <row r="198" spans="1:3" x14ac:dyDescent="0.3">
      <c r="A198" s="158" t="s">
        <v>886</v>
      </c>
      <c r="B198" s="159" t="s">
        <v>887</v>
      </c>
      <c r="C198" s="160" t="s">
        <v>888</v>
      </c>
    </row>
    <row r="199" spans="1:3" x14ac:dyDescent="0.3">
      <c r="A199" s="161" t="s">
        <v>889</v>
      </c>
      <c r="B199" s="162" t="s">
        <v>890</v>
      </c>
      <c r="C199" s="162" t="s">
        <v>891</v>
      </c>
    </row>
    <row r="200" spans="1:3" x14ac:dyDescent="0.3">
      <c r="A200" s="111" t="s">
        <v>957</v>
      </c>
      <c r="B200" s="111" t="s">
        <v>960</v>
      </c>
      <c r="C200" s="111" t="s">
        <v>962</v>
      </c>
    </row>
    <row r="201" spans="1:3" x14ac:dyDescent="0.3">
      <c r="A201" s="111" t="s">
        <v>958</v>
      </c>
      <c r="B201" s="111" t="s">
        <v>959</v>
      </c>
      <c r="C201" s="111" t="s">
        <v>963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Расписание</vt:lpstr>
      <vt:lpstr>Борды</vt:lpstr>
      <vt:lpstr>Виды заявок</vt:lpstr>
      <vt:lpstr>Коды расчетов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Козик Игорь Александрович</dc:creator>
  <cp:lastModifiedBy>-</cp:lastModifiedBy>
  <cp:lastPrinted>2023-01-16T09:50:24Z</cp:lastPrinted>
  <dcterms:created xsi:type="dcterms:W3CDTF">2014-07-16T13:44:22Z</dcterms:created>
  <dcterms:modified xsi:type="dcterms:W3CDTF">2025-09-16T10:27:09Z</dcterms:modified>
</cp:coreProperties>
</file>